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</sheets>
  <definedNames/>
  <calcPr fullCalcOnLoad="1"/>
</workbook>
</file>

<file path=xl/sharedStrings.xml><?xml version="1.0" encoding="utf-8"?>
<sst xmlns="http://schemas.openxmlformats.org/spreadsheetml/2006/main" count="613" uniqueCount="256">
  <si>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</si>
  <si>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</si>
  <si>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</si>
  <si>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</si>
  <si>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</si>
  <si>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</si>
  <si>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</si>
  <si>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</si>
  <si>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</si>
  <si>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</si>
  <si>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</si>
  <si>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</si>
  <si>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</si>
  <si>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</si>
  <si>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</si>
  <si>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</si>
  <si>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</si>
  <si>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</si>
  <si>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</si>
  <si>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</si>
  <si>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</si>
  <si>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</si>
  <si>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</si>
  <si>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</si>
  <si>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</si>
  <si>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</si>
  <si>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</si>
  <si>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</si>
  <si>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</si>
  <si>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</si>
  <si>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</si>
  <si>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</si>
  <si>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</si>
  <si>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</si>
  <si>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</si>
  <si>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</si>
  <si>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</si>
  <si>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</si>
  <si>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</si>
  <si>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</si>
  <si>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</si>
  <si>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</si>
  <si>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</si>
  <si>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</si>
  <si>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</si>
  <si>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</si>
  <si>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</si>
  <si>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</si>
  <si>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</si>
  <si>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</si>
  <si>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</si>
  <si>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</si>
  <si>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</si>
  <si>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</si>
  <si>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</si>
  <si>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</si>
  <si>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</si>
  <si>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</si>
  <si>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</si>
  <si>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</si>
  <si>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</si>
  <si>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</si>
  <si>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</si>
  <si>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</si>
  <si>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</si>
  <si>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</si>
  <si>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</si>
  <si>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</si>
  <si>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</si>
  <si>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</si>
  <si>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</si>
  <si>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</si>
  <si>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</si>
  <si>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</si>
  <si>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</si>
  <si>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</si>
  <si>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</si>
  <si>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</si>
  <si>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</si>
  <si>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</si>
  <si>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</si>
  <si>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</si>
  <si>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</si>
  <si>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</si>
  <si>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</si>
  <si>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</si>
  <si>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</si>
  <si>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</si>
  <si>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</si>
  <si>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</si>
  <si>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</si>
  <si>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</si>
  <si>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</si>
  <si>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</si>
  <si>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</si>
  <si>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</si>
  <si>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</si>
  <si>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</si>
  <si>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</si>
  <si>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</si>
  <si>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</si>
  <si>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</si>
  <si>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</si>
  <si>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</si>
  <si>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</si>
  <si>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</si>
  <si>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</si>
  <si>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</si>
  <si>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</si>
  <si>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</si>
  <si>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</si>
  <si>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</si>
  <si>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</si>
  <si>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</si>
  <si>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</si>
  <si>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</si>
  <si>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</si>
  <si>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3.2   Peňaž. prísp. na komp.ŤZP</t>
  </si>
  <si>
    <t>3.2.1. PP na osobnú asistenciu</t>
  </si>
  <si>
    <t>3.2.2. PP na zaobstaranie pomôcky</t>
  </si>
  <si>
    <t>3.2.2.1. - na kúpu</t>
  </si>
  <si>
    <t>3.2.2.2. - na zácvik</t>
  </si>
  <si>
    <t>3.2.2.3. - na úpravu</t>
  </si>
  <si>
    <t>3.2.3. PP na opravu pomôcky</t>
  </si>
  <si>
    <t>3.2.5. PP na prepravu</t>
  </si>
  <si>
    <t>3.2.6. PP na úpravu bytu, domu, garáže</t>
  </si>
  <si>
    <t>3.2.6.1. - na byt, rodinný dom</t>
  </si>
  <si>
    <t>3.2.6.2. - na garáž</t>
  </si>
  <si>
    <t>3.2.7.1. - dietne stravovanie</t>
  </si>
  <si>
    <t>3.2.7.2. - hygiena, opotrebovanie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</si>
  <si>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</si>
  <si>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</si>
  <si>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</si>
  <si>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</si>
  <si>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</si>
  <si>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3.2.8.5. - kombinované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</si>
  <si>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</si>
  <si>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</si>
  <si>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</si>
  <si>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</si>
  <si>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</si>
  <si>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</si>
  <si>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</si>
  <si>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</si>
  <si>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</si>
  <si>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</si>
  <si>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</si>
  <si>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</si>
  <si>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</si>
  <si>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2. ŠSD</t>
  </si>
  <si>
    <t>spolu  (1+2+3)</t>
  </si>
  <si>
    <t>1.3. Príspevky k dávke</t>
  </si>
  <si>
    <t>Por.č.</t>
  </si>
  <si>
    <t>okres</t>
  </si>
  <si>
    <t>Počet obyvateľov k 1.12004</t>
  </si>
  <si>
    <t>Zdroj :  ISOP                       Vysvetlivky :   DHN a PkD  - Dávka v hmotnej núdzi a príspevky k dávke</t>
  </si>
  <si>
    <t>1.1   -Vecná</t>
  </si>
  <si>
    <t>1.2  -Preddavková</t>
  </si>
  <si>
    <t>1.3  -Nahrádzajúca výživné</t>
  </si>
  <si>
    <t>1.4  -Osobitný príjemca</t>
  </si>
  <si>
    <t>1.6  -DHN ZŽP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</si>
  <si>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</si>
  <si>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</si>
  <si>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</si>
  <si>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</si>
  <si>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</si>
  <si>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</si>
  <si>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</si>
  <si>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</si>
  <si>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</si>
  <si>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dokončenie Tab. č. 6</t>
  </si>
  <si>
    <t>1.1.5. -DHN a PkD pre uch.o zam.</t>
  </si>
  <si>
    <t>1.3.1. Prísp. na zdr.starostlivosť</t>
  </si>
  <si>
    <t>3.2.4. PP na kúpu os. mot.vozidla</t>
  </si>
  <si>
    <t>3.2.7. PP na kompenzáciu ZN</t>
  </si>
  <si>
    <t>3.2.7.3. - prevádzka os.m.vozidla</t>
  </si>
  <si>
    <t>3.2.7.4. - pes so šp.výcvikom</t>
  </si>
  <si>
    <t>1.5. -DHN a PkD pre uch.o zam.</t>
  </si>
  <si>
    <t>2.1.1PnD  z.č.281/2002</t>
  </si>
  <si>
    <t>2.2  RP- spolu</t>
  </si>
  <si>
    <t xml:space="preserve">Zdroj :  ISOP  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</si>
  <si>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</si>
  <si>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</si>
  <si>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</si>
  <si>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</si>
  <si>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</si>
  <si>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</si>
  <si>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</si>
  <si>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</si>
  <si>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</si>
  <si>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</si>
  <si>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</si>
  <si>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</si>
  <si>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</si>
  <si>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</si>
  <si>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</si>
  <si>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</si>
  <si>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</si>
  <si>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A4</t>
  </si>
  <si>
    <t>dokončenie Tab.č.8</t>
  </si>
  <si>
    <t xml:space="preserve">           </t>
  </si>
  <si>
    <t>Tab. č. 8</t>
  </si>
  <si>
    <t>Tab. č. 9</t>
  </si>
  <si>
    <t>DHN a PkD        - dávka v hmotnej núdzi a príspevky k dávke</t>
  </si>
  <si>
    <t>Počet obyvateľov k 1.1.2004</t>
  </si>
  <si>
    <t>II.05</t>
  </si>
  <si>
    <t>A3b</t>
  </si>
  <si>
    <t>A25</t>
  </si>
  <si>
    <t>B</t>
  </si>
  <si>
    <t>T</t>
  </si>
  <si>
    <t>Dokončenie Tab. č. 9</t>
  </si>
  <si>
    <t>760 654</t>
  </si>
  <si>
    <t>Vývoj počtu poberateľov sociálnych dávok</t>
  </si>
  <si>
    <t>Počet poberateľov vybraných sociálnych dávok podľa regiónov</t>
  </si>
  <si>
    <t>Čerpanie finančných prostriedkov na sociálne dávky (v tis.Sk )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</si>
  <si>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</si>
  <si>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</si>
  <si>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</si>
  <si>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</si>
  <si>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</si>
  <si>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</si>
  <si>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</si>
  <si>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</si>
  <si>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</si>
  <si>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III.05</t>
  </si>
  <si>
    <t>Banskobystrický  kraj</t>
  </si>
  <si>
    <t>IV.05</t>
  </si>
  <si>
    <t>2.9 Náhradné výživné</t>
  </si>
  <si>
    <t xml:space="preserve">2.9 Náhradné výživné </t>
  </si>
  <si>
    <t>máj 2005</t>
  </si>
  <si>
    <t>182 530</t>
  </si>
  <si>
    <t>41</t>
  </si>
  <si>
    <t>4 794</t>
  </si>
  <si>
    <t>436</t>
  </si>
  <si>
    <t>2 708</t>
  </si>
  <si>
    <t>132 997</t>
  </si>
  <si>
    <t>65 871</t>
  </si>
  <si>
    <t>V.05</t>
  </si>
  <si>
    <t>Tab. č. 4</t>
  </si>
  <si>
    <t>Tab. č. 5</t>
  </si>
  <si>
    <t>VI.05</t>
  </si>
  <si>
    <t>1.3.2.1  Aktivačný príspevok §12 ods.9</t>
  </si>
  <si>
    <t>1.3.2 .2 Aktivačný príspevok §12 ods.10</t>
  </si>
  <si>
    <t>dokončenie Tab. č. 7</t>
  </si>
  <si>
    <t xml:space="preserve"> Tab. č. 7</t>
  </si>
  <si>
    <t>1.3.2.1.1  AP §12 ods.9- prírastok od 2.2004 kumul.</t>
  </si>
  <si>
    <t>1.3.2.1.2  AP §12 ods.10- prírastok od 2.2004 kumul.</t>
  </si>
  <si>
    <t>júl 2005</t>
  </si>
  <si>
    <t>VII.05</t>
  </si>
  <si>
    <t>index v % VII.05/VI.05</t>
  </si>
  <si>
    <t>Čerpanie k 07.2005</t>
  </si>
  <si>
    <t>spolu 2.4 -2.7</t>
  </si>
  <si>
    <t>2.2.4 RP1 +RP2_doplatky</t>
  </si>
  <si>
    <t>Upravený rozpočet</t>
  </si>
  <si>
    <t>Schválený rozpočet</t>
  </si>
  <si>
    <t xml:space="preserve">Čerpanie finančných prostriedkov 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</si>
</sst>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</numFmts>
  <fonts count="20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3" fontId="12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0" fontId="16" fillId="0" borderId="3" xfId="0" applyFont="1" applyBorder="1" applyAlignment="1">
      <alignment/>
    </xf>
    <xf numFmtId="16" fontId="16" fillId="0" borderId="3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7" fillId="0" borderId="3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top" wrapText="1"/>
    </xf>
    <xf numFmtId="1" fontId="17" fillId="0" borderId="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2" fillId="0" borderId="3" xfId="0" applyFont="1" applyBorder="1" applyAlignment="1">
      <alignment/>
    </xf>
    <xf numFmtId="16" fontId="16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left"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1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6" xfId="0" applyNumberFormat="1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28">
      <selection activeCell="J48" sqref="J48"/>
    </sheetView>
  </sheetViews>
  <sheetFormatPr defaultColWidth="9.140625" defaultRowHeight="12.75"/>
  <cols>
    <col min="1" max="1" width="38.8515625" style="3" customWidth="1"/>
    <col min="2" max="2" width="7.140625" style="113" hidden="1" customWidth="1"/>
    <col min="3" max="9" width="6.8515625" style="113" customWidth="1"/>
    <col min="10" max="16384" width="9.140625" style="3" customWidth="1"/>
  </cols>
  <sheetData>
    <row r="1" spans="1:9" s="2" customFormat="1" ht="15" customHeight="1">
      <c r="A1" s="1" t="s">
        <v>212</v>
      </c>
      <c r="B1" s="107"/>
      <c r="C1" s="107"/>
      <c r="D1" s="107"/>
      <c r="E1" s="107"/>
      <c r="F1" s="107"/>
      <c r="G1" s="109"/>
      <c r="H1" s="109"/>
      <c r="I1" s="109" t="s">
        <v>238</v>
      </c>
    </row>
    <row r="2" spans="1:9" s="7" customFormat="1" ht="12" customHeight="1">
      <c r="A2" s="24"/>
      <c r="B2" s="111" t="s">
        <v>196</v>
      </c>
      <c r="C2" s="111" t="s">
        <v>197</v>
      </c>
      <c r="D2" s="111" t="s">
        <v>205</v>
      </c>
      <c r="E2" s="111" t="s">
        <v>224</v>
      </c>
      <c r="F2" s="111" t="s">
        <v>226</v>
      </c>
      <c r="G2" s="111" t="s">
        <v>237</v>
      </c>
      <c r="H2" s="111" t="s">
        <v>240</v>
      </c>
      <c r="I2" s="111" t="s">
        <v>248</v>
      </c>
    </row>
    <row r="3" spans="1:9" s="7" customFormat="1" ht="13.5" customHeight="1">
      <c r="A3" s="73" t="s">
        <v>101</v>
      </c>
      <c r="B3" s="91">
        <v>172720</v>
      </c>
      <c r="C3" s="91">
        <v>173932</v>
      </c>
      <c r="D3" s="91">
        <v>178173</v>
      </c>
      <c r="E3" s="91">
        <v>183301</v>
      </c>
      <c r="F3" s="91">
        <v>185305</v>
      </c>
      <c r="G3" s="91" t="s">
        <v>230</v>
      </c>
      <c r="H3" s="91">
        <v>176985</v>
      </c>
      <c r="I3" s="91">
        <v>175077</v>
      </c>
    </row>
    <row r="4" spans="1:9" s="7" customFormat="1" ht="12.75">
      <c r="A4" s="74" t="s">
        <v>137</v>
      </c>
      <c r="B4" s="92">
        <v>120</v>
      </c>
      <c r="C4" s="92">
        <v>90</v>
      </c>
      <c r="D4" s="92">
        <v>72</v>
      </c>
      <c r="E4" s="92">
        <v>66</v>
      </c>
      <c r="F4" s="92">
        <v>56</v>
      </c>
      <c r="G4" s="92" t="s">
        <v>231</v>
      </c>
      <c r="H4" s="92">
        <v>8</v>
      </c>
      <c r="I4" s="92">
        <v>12</v>
      </c>
    </row>
    <row r="5" spans="1:9" s="7" customFormat="1" ht="12.75">
      <c r="A5" s="74" t="s">
        <v>138</v>
      </c>
      <c r="B5" s="92">
        <v>4379</v>
      </c>
      <c r="C5" s="92">
        <v>4345</v>
      </c>
      <c r="D5" s="92">
        <v>4145</v>
      </c>
      <c r="E5" s="92">
        <v>4539</v>
      </c>
      <c r="F5" s="92">
        <v>4700</v>
      </c>
      <c r="G5" s="92" t="s">
        <v>232</v>
      </c>
      <c r="H5" s="92">
        <v>4571</v>
      </c>
      <c r="I5" s="92">
        <v>4742</v>
      </c>
    </row>
    <row r="6" spans="1:9" s="7" customFormat="1" ht="13.5" customHeight="1">
      <c r="A6" s="74" t="s">
        <v>139</v>
      </c>
      <c r="B6" s="92">
        <v>2191</v>
      </c>
      <c r="C6" s="92">
        <v>2181</v>
      </c>
      <c r="D6" s="92">
        <v>1041</v>
      </c>
      <c r="E6" s="92">
        <v>876</v>
      </c>
      <c r="F6" s="92">
        <v>735</v>
      </c>
      <c r="G6" s="92" t="s">
        <v>233</v>
      </c>
      <c r="H6" s="92">
        <v>14</v>
      </c>
      <c r="I6" s="92">
        <v>7</v>
      </c>
    </row>
    <row r="7" spans="1:9" s="7" customFormat="1" ht="12.75">
      <c r="A7" s="74" t="s">
        <v>140</v>
      </c>
      <c r="B7" s="92">
        <v>2222</v>
      </c>
      <c r="C7" s="92">
        <v>2309</v>
      </c>
      <c r="D7" s="92">
        <v>2325</v>
      </c>
      <c r="E7" s="92">
        <v>2478</v>
      </c>
      <c r="F7" s="92">
        <v>2577</v>
      </c>
      <c r="G7" s="92" t="s">
        <v>234</v>
      </c>
      <c r="H7" s="92">
        <v>2602</v>
      </c>
      <c r="I7" s="92">
        <v>2510</v>
      </c>
    </row>
    <row r="8" spans="1:9" s="7" customFormat="1" ht="12.75">
      <c r="A8" s="75" t="s">
        <v>171</v>
      </c>
      <c r="B8" s="92">
        <v>127905</v>
      </c>
      <c r="C8" s="92">
        <v>129405</v>
      </c>
      <c r="D8" s="92">
        <v>133317</v>
      </c>
      <c r="E8" s="92">
        <v>136109</v>
      </c>
      <c r="F8" s="92">
        <v>136304</v>
      </c>
      <c r="G8" s="92" t="s">
        <v>235</v>
      </c>
      <c r="H8" s="92">
        <v>128529</v>
      </c>
      <c r="I8" s="92">
        <v>126003</v>
      </c>
    </row>
    <row r="9" spans="1:9" s="7" customFormat="1" ht="12.75">
      <c r="A9" s="74" t="s">
        <v>141</v>
      </c>
      <c r="B9" s="92">
        <v>61898</v>
      </c>
      <c r="C9" s="92">
        <v>63634</v>
      </c>
      <c r="D9" s="92">
        <v>66242</v>
      </c>
      <c r="E9" s="92">
        <v>66963</v>
      </c>
      <c r="F9" s="92">
        <v>66812</v>
      </c>
      <c r="G9" s="92" t="s">
        <v>236</v>
      </c>
      <c r="H9" s="92">
        <v>55460</v>
      </c>
      <c r="I9" s="92">
        <v>52472</v>
      </c>
    </row>
    <row r="10" spans="1:9" ht="12.75" customHeight="1">
      <c r="A10" s="87" t="s">
        <v>142</v>
      </c>
      <c r="B10" s="92">
        <v>371955</v>
      </c>
      <c r="C10" s="92">
        <v>373710</v>
      </c>
      <c r="D10" s="92">
        <v>380787</v>
      </c>
      <c r="E10" s="92">
        <v>390156</v>
      </c>
      <c r="F10" s="92">
        <v>393222</v>
      </c>
      <c r="G10" s="92">
        <v>386435</v>
      </c>
      <c r="H10" s="92">
        <v>375778</v>
      </c>
      <c r="I10" s="92">
        <v>371727</v>
      </c>
    </row>
    <row r="11" spans="1:9" ht="12.75" customHeight="1">
      <c r="A11" s="74" t="s">
        <v>143</v>
      </c>
      <c r="B11" s="92">
        <v>148180</v>
      </c>
      <c r="C11" s="92">
        <v>148346</v>
      </c>
      <c r="D11" s="92">
        <v>149963</v>
      </c>
      <c r="E11" s="92">
        <v>152740</v>
      </c>
      <c r="F11" s="92">
        <v>153243</v>
      </c>
      <c r="G11" s="92">
        <v>150344</v>
      </c>
      <c r="H11" s="92">
        <v>146626</v>
      </c>
      <c r="I11" s="92">
        <v>145053</v>
      </c>
    </row>
    <row r="12" spans="1:9" ht="12.75" customHeight="1">
      <c r="A12" s="74" t="s">
        <v>144</v>
      </c>
      <c r="B12" s="92">
        <v>136890</v>
      </c>
      <c r="C12" s="92">
        <v>137204</v>
      </c>
      <c r="D12" s="92">
        <v>138704</v>
      </c>
      <c r="E12" s="92">
        <v>141459</v>
      </c>
      <c r="F12" s="92">
        <v>141997</v>
      </c>
      <c r="G12" s="92">
        <v>139490</v>
      </c>
      <c r="H12" s="92">
        <v>136120</v>
      </c>
      <c r="I12" s="92">
        <v>134893</v>
      </c>
    </row>
    <row r="13" spans="1:9" ht="12.75" customHeight="1">
      <c r="A13" s="74" t="s">
        <v>145</v>
      </c>
      <c r="B13" s="92">
        <v>11290</v>
      </c>
      <c r="C13" s="92">
        <v>11142</v>
      </c>
      <c r="D13" s="92">
        <v>11259</v>
      </c>
      <c r="E13" s="92">
        <v>11281</v>
      </c>
      <c r="F13" s="92">
        <v>11246</v>
      </c>
      <c r="G13" s="92">
        <v>10854</v>
      </c>
      <c r="H13" s="92">
        <v>10506</v>
      </c>
      <c r="I13" s="92">
        <v>10160</v>
      </c>
    </row>
    <row r="14" spans="1:9" ht="12.75" customHeight="1">
      <c r="A14" s="87" t="s">
        <v>151</v>
      </c>
      <c r="B14" s="92"/>
      <c r="C14" s="92"/>
      <c r="D14" s="92"/>
      <c r="E14" s="92"/>
      <c r="F14" s="92"/>
      <c r="G14" s="92"/>
      <c r="H14" s="92"/>
      <c r="I14" s="92"/>
    </row>
    <row r="15" spans="1:9" ht="12.75">
      <c r="A15" s="74" t="s">
        <v>172</v>
      </c>
      <c r="B15" s="92">
        <v>335620</v>
      </c>
      <c r="C15" s="92">
        <v>341441</v>
      </c>
      <c r="D15" s="92">
        <v>376152</v>
      </c>
      <c r="E15" s="92">
        <v>385248</v>
      </c>
      <c r="F15" s="92">
        <v>388140</v>
      </c>
      <c r="G15" s="92">
        <v>381358</v>
      </c>
      <c r="H15" s="92">
        <v>370678</v>
      </c>
      <c r="I15" s="92">
        <v>366685</v>
      </c>
    </row>
    <row r="16" spans="1:9" ht="12.75">
      <c r="A16" s="74" t="s">
        <v>146</v>
      </c>
      <c r="B16" s="92">
        <v>100348</v>
      </c>
      <c r="C16" s="92">
        <v>98528</v>
      </c>
      <c r="D16" s="92">
        <v>97166</v>
      </c>
      <c r="E16" s="92">
        <v>98296</v>
      </c>
      <c r="F16" s="92">
        <v>97386</v>
      </c>
      <c r="G16" s="92">
        <v>93670</v>
      </c>
      <c r="H16" s="92">
        <v>107145</v>
      </c>
      <c r="I16" s="92">
        <v>110235</v>
      </c>
    </row>
    <row r="17" spans="1:9" ht="12.75">
      <c r="A17" s="74" t="s">
        <v>241</v>
      </c>
      <c r="B17" s="74"/>
      <c r="C17" s="92">
        <v>3565</v>
      </c>
      <c r="D17" s="92">
        <v>3122</v>
      </c>
      <c r="E17" s="92">
        <v>3108</v>
      </c>
      <c r="F17" s="92">
        <v>2958</v>
      </c>
      <c r="G17" s="92">
        <v>3140</v>
      </c>
      <c r="H17" s="92">
        <v>3864</v>
      </c>
      <c r="I17" s="92">
        <v>4441</v>
      </c>
    </row>
    <row r="18" spans="1:9" s="7" customFormat="1" ht="12.75">
      <c r="A18" s="87" t="s">
        <v>245</v>
      </c>
      <c r="B18" s="87"/>
      <c r="C18" s="130">
        <v>10968</v>
      </c>
      <c r="D18" s="94">
        <v>11710</v>
      </c>
      <c r="E18" s="94">
        <v>12507</v>
      </c>
      <c r="F18" s="94">
        <v>13649</v>
      </c>
      <c r="G18" s="94">
        <v>15220</v>
      </c>
      <c r="H18" s="94">
        <v>16254</v>
      </c>
      <c r="I18" s="94">
        <f>H18+732</f>
        <v>16986</v>
      </c>
    </row>
    <row r="19" spans="1:9" ht="12.75">
      <c r="A19" s="74" t="s">
        <v>242</v>
      </c>
      <c r="B19" s="74"/>
      <c r="C19" s="92">
        <v>522</v>
      </c>
      <c r="D19" s="92">
        <v>516</v>
      </c>
      <c r="E19" s="92">
        <v>490</v>
      </c>
      <c r="F19" s="92">
        <v>526</v>
      </c>
      <c r="G19" s="92">
        <v>606</v>
      </c>
      <c r="H19" s="92">
        <v>784</v>
      </c>
      <c r="I19" s="92">
        <v>902</v>
      </c>
    </row>
    <row r="20" spans="1:9" s="7" customFormat="1" ht="12.75">
      <c r="A20" s="87" t="s">
        <v>246</v>
      </c>
      <c r="B20" s="87"/>
      <c r="C20" s="130">
        <v>1299</v>
      </c>
      <c r="D20" s="94">
        <v>1403</v>
      </c>
      <c r="E20" s="94">
        <v>1522</v>
      </c>
      <c r="F20" s="94">
        <v>1714</v>
      </c>
      <c r="G20" s="94">
        <v>1968</v>
      </c>
      <c r="H20" s="94">
        <v>2147</v>
      </c>
      <c r="I20" s="94">
        <f>H20+160</f>
        <v>2307</v>
      </c>
    </row>
    <row r="21" spans="1:9" ht="12.75">
      <c r="A21" s="75" t="s">
        <v>147</v>
      </c>
      <c r="B21" s="92">
        <v>54960</v>
      </c>
      <c r="C21" s="92">
        <v>54856</v>
      </c>
      <c r="D21" s="92">
        <v>58203</v>
      </c>
      <c r="E21" s="92">
        <v>62476</v>
      </c>
      <c r="F21" s="92">
        <v>65092</v>
      </c>
      <c r="G21" s="92">
        <v>65325</v>
      </c>
      <c r="H21" s="92">
        <v>64251</v>
      </c>
      <c r="I21" s="92">
        <v>62829</v>
      </c>
    </row>
    <row r="22" spans="1:9" s="7" customFormat="1" ht="12.75">
      <c r="A22" s="88" t="s">
        <v>148</v>
      </c>
      <c r="B22" s="93">
        <v>14507</v>
      </c>
      <c r="C22" s="93">
        <v>15296</v>
      </c>
      <c r="D22" s="93">
        <v>16046</v>
      </c>
      <c r="E22" s="93">
        <v>18589</v>
      </c>
      <c r="F22" s="93">
        <v>21369</v>
      </c>
      <c r="G22" s="93">
        <v>22103</v>
      </c>
      <c r="H22" s="93">
        <v>22104</v>
      </c>
      <c r="I22" s="93">
        <v>22662</v>
      </c>
    </row>
    <row r="23" spans="1:9" s="7" customFormat="1" ht="12.75">
      <c r="A23" s="89" t="s">
        <v>102</v>
      </c>
      <c r="B23" s="95">
        <v>751283</v>
      </c>
      <c r="C23" s="95">
        <v>757611</v>
      </c>
      <c r="D23" s="94" t="s">
        <v>211</v>
      </c>
      <c r="E23" s="94">
        <v>762328</v>
      </c>
      <c r="F23" s="94">
        <v>765793</v>
      </c>
      <c r="G23" s="94">
        <v>767882</v>
      </c>
      <c r="H23" s="94">
        <v>768497</v>
      </c>
      <c r="I23" s="94">
        <v>766294</v>
      </c>
    </row>
    <row r="24" spans="1:9" s="7" customFormat="1" ht="12.75">
      <c r="A24" s="79" t="s">
        <v>103</v>
      </c>
      <c r="B24" s="114">
        <v>1304993</v>
      </c>
      <c r="C24" s="114">
        <v>1315836</v>
      </c>
      <c r="D24" s="114">
        <v>1321370</v>
      </c>
      <c r="E24" s="114">
        <v>1324785</v>
      </c>
      <c r="F24" s="114">
        <v>1330467</v>
      </c>
      <c r="G24" s="114">
        <v>1334363</v>
      </c>
      <c r="H24" s="114">
        <v>1336044</v>
      </c>
      <c r="I24" s="114">
        <v>1332629</v>
      </c>
    </row>
    <row r="25" spans="1:9" ht="12.75">
      <c r="A25" s="89" t="s">
        <v>104</v>
      </c>
      <c r="B25" s="94">
        <v>128199</v>
      </c>
      <c r="C25" s="94">
        <v>128887</v>
      </c>
      <c r="D25" s="94">
        <v>130094</v>
      </c>
      <c r="E25" s="94">
        <v>130371</v>
      </c>
      <c r="F25" s="94">
        <v>131137</v>
      </c>
      <c r="G25" s="94">
        <v>131211</v>
      </c>
      <c r="H25" s="94">
        <v>131227</v>
      </c>
      <c r="I25" s="94">
        <v>131251</v>
      </c>
    </row>
    <row r="26" spans="1:9" s="4" customFormat="1" ht="12.75">
      <c r="A26" s="79" t="s">
        <v>165</v>
      </c>
      <c r="B26" s="96">
        <v>120853</v>
      </c>
      <c r="C26" s="96">
        <v>121510</v>
      </c>
      <c r="D26" s="96">
        <v>122658</v>
      </c>
      <c r="E26" s="96">
        <v>122712</v>
      </c>
      <c r="F26" s="96">
        <v>123314</v>
      </c>
      <c r="G26" s="96">
        <v>123252</v>
      </c>
      <c r="H26" s="96">
        <v>123140</v>
      </c>
      <c r="I26" s="96">
        <v>122995</v>
      </c>
    </row>
    <row r="27" spans="1:9" ht="12.75">
      <c r="A27" s="78" t="s">
        <v>163</v>
      </c>
      <c r="B27" s="96">
        <v>7346</v>
      </c>
      <c r="C27" s="96">
        <v>7377</v>
      </c>
      <c r="D27" s="96">
        <v>7436</v>
      </c>
      <c r="E27" s="96">
        <v>7659</v>
      </c>
      <c r="F27" s="96">
        <v>7823</v>
      </c>
      <c r="G27" s="96">
        <v>7959</v>
      </c>
      <c r="H27" s="96">
        <v>8087</v>
      </c>
      <c r="I27" s="96">
        <v>8256</v>
      </c>
    </row>
    <row r="28" spans="1:9" ht="12.75">
      <c r="A28" s="79" t="s">
        <v>105</v>
      </c>
      <c r="B28" s="96">
        <v>2068</v>
      </c>
      <c r="C28" s="96">
        <v>1837</v>
      </c>
      <c r="D28" s="96">
        <v>2168</v>
      </c>
      <c r="E28" s="96">
        <v>1952</v>
      </c>
      <c r="F28" s="96">
        <v>2205</v>
      </c>
      <c r="G28" s="96">
        <v>2247</v>
      </c>
      <c r="H28" s="96">
        <v>2309</v>
      </c>
      <c r="I28" s="96">
        <v>2613</v>
      </c>
    </row>
    <row r="29" spans="1:9" s="4" customFormat="1" ht="12.75">
      <c r="A29" s="79" t="s">
        <v>106</v>
      </c>
      <c r="B29" s="96">
        <v>2667</v>
      </c>
      <c r="C29" s="96">
        <v>2703</v>
      </c>
      <c r="D29" s="96">
        <v>2729</v>
      </c>
      <c r="E29" s="96">
        <v>2744</v>
      </c>
      <c r="F29" s="96">
        <v>2769</v>
      </c>
      <c r="G29" s="96">
        <v>2786</v>
      </c>
      <c r="H29" s="96">
        <v>2790</v>
      </c>
      <c r="I29" s="96">
        <v>2780</v>
      </c>
    </row>
    <row r="30" spans="1:9" s="4" customFormat="1" ht="12.75">
      <c r="A30" s="80" t="s">
        <v>107</v>
      </c>
      <c r="B30" s="96">
        <v>2235</v>
      </c>
      <c r="C30" s="96">
        <v>2267</v>
      </c>
      <c r="D30" s="96">
        <v>2275</v>
      </c>
      <c r="E30" s="96">
        <v>2344</v>
      </c>
      <c r="F30" s="96">
        <v>2373</v>
      </c>
      <c r="G30" s="96">
        <v>2364</v>
      </c>
      <c r="H30" s="96">
        <v>2400</v>
      </c>
      <c r="I30" s="96">
        <v>2397</v>
      </c>
    </row>
    <row r="31" spans="1:9" s="4" customFormat="1" ht="12.75">
      <c r="A31" s="80" t="s">
        <v>108</v>
      </c>
      <c r="B31" s="96">
        <v>38</v>
      </c>
      <c r="C31" s="96">
        <v>61</v>
      </c>
      <c r="D31" s="96">
        <v>76</v>
      </c>
      <c r="E31" s="96">
        <v>56</v>
      </c>
      <c r="F31" s="96">
        <v>58</v>
      </c>
      <c r="G31" s="96">
        <v>85</v>
      </c>
      <c r="H31" s="96">
        <v>54</v>
      </c>
      <c r="I31" s="96">
        <v>62</v>
      </c>
    </row>
    <row r="32" spans="1:9" s="4" customFormat="1" ht="12.75">
      <c r="A32" s="80" t="s">
        <v>109</v>
      </c>
      <c r="B32" s="96">
        <v>2667</v>
      </c>
      <c r="C32" s="96">
        <v>2703</v>
      </c>
      <c r="D32" s="96">
        <v>2729</v>
      </c>
      <c r="E32" s="96">
        <v>2744</v>
      </c>
      <c r="F32" s="96">
        <v>2769</v>
      </c>
      <c r="G32" s="96">
        <v>2786</v>
      </c>
      <c r="H32" s="96">
        <v>2790</v>
      </c>
      <c r="I32" s="96">
        <v>2780</v>
      </c>
    </row>
    <row r="33" spans="1:9" s="4" customFormat="1" ht="12.75">
      <c r="A33" s="80" t="s">
        <v>110</v>
      </c>
      <c r="B33" s="96">
        <v>4117</v>
      </c>
      <c r="C33" s="96">
        <v>3967</v>
      </c>
      <c r="D33" s="96">
        <v>4453</v>
      </c>
      <c r="E33" s="96">
        <f>4078+9</f>
        <v>4087</v>
      </c>
      <c r="F33" s="96">
        <v>4388</v>
      </c>
      <c r="G33" s="96">
        <v>4523</v>
      </c>
      <c r="H33" s="96">
        <v>4601</v>
      </c>
      <c r="I33" s="96">
        <v>4482</v>
      </c>
    </row>
    <row r="34" spans="1:9" s="4" customFormat="1" ht="12.75">
      <c r="A34" s="80" t="s">
        <v>111</v>
      </c>
      <c r="B34" s="92">
        <v>6</v>
      </c>
      <c r="C34" s="92">
        <v>8</v>
      </c>
      <c r="D34" s="92">
        <v>17</v>
      </c>
      <c r="E34" s="92">
        <v>6</v>
      </c>
      <c r="F34" s="92">
        <v>5</v>
      </c>
      <c r="G34" s="92">
        <v>11</v>
      </c>
      <c r="H34" s="96">
        <f>SUM(H35:H36)</f>
        <v>10</v>
      </c>
      <c r="I34" s="96">
        <v>11</v>
      </c>
    </row>
    <row r="35" spans="1:9" s="4" customFormat="1" ht="12.75">
      <c r="A35" s="80" t="s">
        <v>112</v>
      </c>
      <c r="B35" s="96">
        <v>0</v>
      </c>
      <c r="C35" s="96">
        <v>0</v>
      </c>
      <c r="D35" s="96">
        <v>2</v>
      </c>
      <c r="E35" s="96">
        <v>0</v>
      </c>
      <c r="F35" s="96">
        <v>1</v>
      </c>
      <c r="G35" s="96">
        <v>4</v>
      </c>
      <c r="H35" s="96">
        <v>0</v>
      </c>
      <c r="I35" s="96">
        <v>1</v>
      </c>
    </row>
    <row r="36" spans="1:9" s="4" customFormat="1" ht="12.75">
      <c r="A36" s="80" t="s">
        <v>113</v>
      </c>
      <c r="B36" s="96">
        <v>6</v>
      </c>
      <c r="C36" s="96">
        <v>8</v>
      </c>
      <c r="D36" s="96">
        <v>15</v>
      </c>
      <c r="E36" s="96">
        <v>6</v>
      </c>
      <c r="F36" s="96">
        <v>4</v>
      </c>
      <c r="G36" s="96">
        <v>7</v>
      </c>
      <c r="H36" s="96">
        <v>10</v>
      </c>
      <c r="I36" s="96">
        <v>10</v>
      </c>
    </row>
    <row r="37" spans="1:9" s="4" customFormat="1" ht="12.75">
      <c r="A37" s="80" t="s">
        <v>114</v>
      </c>
      <c r="B37" s="96">
        <v>40</v>
      </c>
      <c r="C37" s="96">
        <v>35</v>
      </c>
      <c r="D37" s="96">
        <v>37</v>
      </c>
      <c r="E37" s="96">
        <v>38</v>
      </c>
      <c r="F37" s="96">
        <v>43</v>
      </c>
      <c r="G37" s="96">
        <v>32</v>
      </c>
      <c r="H37" s="129">
        <v>35</v>
      </c>
      <c r="I37" s="129">
        <v>23</v>
      </c>
    </row>
    <row r="38" spans="1:9" ht="12.75">
      <c r="A38" s="80" t="s">
        <v>115</v>
      </c>
      <c r="B38" s="96">
        <v>4393</v>
      </c>
      <c r="C38" s="96">
        <v>4286</v>
      </c>
      <c r="D38" s="96">
        <v>4641</v>
      </c>
      <c r="E38" s="96">
        <v>4208</v>
      </c>
      <c r="F38" s="96">
        <v>4802</v>
      </c>
      <c r="G38" s="96">
        <v>4703</v>
      </c>
      <c r="H38" s="96">
        <v>4339</v>
      </c>
      <c r="I38" s="96">
        <v>3938</v>
      </c>
    </row>
    <row r="39" spans="1:9" s="28" customFormat="1" ht="12.75" customHeight="1">
      <c r="A39" s="81" t="s">
        <v>116</v>
      </c>
      <c r="B39" s="97">
        <v>26196</v>
      </c>
      <c r="C39" s="97">
        <v>25471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</row>
    <row r="40" spans="1:9" s="28" customFormat="1" ht="12.75" customHeight="1">
      <c r="A40" s="81" t="s">
        <v>227</v>
      </c>
      <c r="B40" s="125"/>
      <c r="C40" s="125"/>
      <c r="D40" s="125"/>
      <c r="E40" s="125">
        <v>153</v>
      </c>
      <c r="F40" s="125">
        <v>331</v>
      </c>
      <c r="G40" s="125">
        <v>637</v>
      </c>
      <c r="H40" s="125">
        <v>1055</v>
      </c>
      <c r="I40" s="125">
        <v>1460</v>
      </c>
    </row>
    <row r="41" spans="1:9" s="5" customFormat="1" ht="12.75" customHeight="1">
      <c r="A41" s="90" t="s">
        <v>117</v>
      </c>
      <c r="B41" s="34">
        <v>156075</v>
      </c>
      <c r="C41" s="34">
        <v>159731</v>
      </c>
      <c r="D41" s="34">
        <v>164671</v>
      </c>
      <c r="E41" s="34">
        <v>168048</v>
      </c>
      <c r="F41" s="34">
        <v>171326</v>
      </c>
      <c r="G41" s="34">
        <v>174557</v>
      </c>
      <c r="H41" s="34">
        <v>176953</v>
      </c>
      <c r="I41" s="34">
        <v>176319</v>
      </c>
    </row>
    <row r="42" spans="1:9" s="5" customFormat="1" ht="12.75" customHeight="1">
      <c r="A42" s="82" t="s">
        <v>118</v>
      </c>
      <c r="B42" s="29">
        <v>4338</v>
      </c>
      <c r="C42" s="29">
        <v>4049</v>
      </c>
      <c r="D42" s="29">
        <v>4724</v>
      </c>
      <c r="E42" s="29">
        <v>4825</v>
      </c>
      <c r="F42" s="29">
        <v>4892</v>
      </c>
      <c r="G42" s="29">
        <v>4947</v>
      </c>
      <c r="H42" s="29">
        <v>5002</v>
      </c>
      <c r="I42" s="29">
        <v>4989</v>
      </c>
    </row>
    <row r="43" spans="1:9" s="5" customFormat="1" ht="12.75" customHeight="1">
      <c r="A43" s="82" t="s">
        <v>119</v>
      </c>
      <c r="B43" s="29">
        <v>82</v>
      </c>
      <c r="C43" s="29">
        <v>23</v>
      </c>
      <c r="D43" s="29">
        <v>47</v>
      </c>
      <c r="E43" s="29">
        <v>33</v>
      </c>
      <c r="F43" s="29">
        <v>42</v>
      </c>
      <c r="G43" s="29">
        <v>30</v>
      </c>
      <c r="H43" s="29">
        <v>38</v>
      </c>
      <c r="I43" s="29">
        <v>37</v>
      </c>
    </row>
    <row r="44" spans="1:9" s="5" customFormat="1" ht="12.75" customHeight="1">
      <c r="A44" s="83" t="s">
        <v>120</v>
      </c>
      <c r="B44" s="29">
        <v>79</v>
      </c>
      <c r="C44" s="29">
        <v>23</v>
      </c>
      <c r="D44" s="29">
        <v>44</v>
      </c>
      <c r="E44" s="29">
        <v>32</v>
      </c>
      <c r="F44" s="29">
        <v>39</v>
      </c>
      <c r="G44" s="29">
        <v>30</v>
      </c>
      <c r="H44" s="29">
        <v>36</v>
      </c>
      <c r="I44" s="29">
        <v>34</v>
      </c>
    </row>
    <row r="45" spans="1:9" s="5" customFormat="1" ht="12.75" customHeight="1">
      <c r="A45" s="83" t="s">
        <v>121</v>
      </c>
      <c r="B45" s="29">
        <v>0</v>
      </c>
      <c r="C45" s="29">
        <v>0</v>
      </c>
      <c r="D45" s="29">
        <v>0</v>
      </c>
      <c r="E45" s="29">
        <v>1</v>
      </c>
      <c r="F45" s="29">
        <v>0</v>
      </c>
      <c r="G45" s="29">
        <v>0</v>
      </c>
      <c r="H45" s="29">
        <v>1</v>
      </c>
      <c r="I45" s="29">
        <v>0</v>
      </c>
    </row>
    <row r="46" spans="1:9" s="5" customFormat="1" ht="12.75" customHeight="1">
      <c r="A46" s="83" t="s">
        <v>122</v>
      </c>
      <c r="B46" s="29">
        <v>6</v>
      </c>
      <c r="C46" s="29">
        <v>0</v>
      </c>
      <c r="D46" s="29">
        <v>3</v>
      </c>
      <c r="E46" s="29">
        <v>0</v>
      </c>
      <c r="F46" s="29">
        <v>3</v>
      </c>
      <c r="G46" s="29">
        <v>0</v>
      </c>
      <c r="H46" s="29">
        <v>3</v>
      </c>
      <c r="I46" s="29">
        <v>6</v>
      </c>
    </row>
    <row r="47" spans="1:9" s="5" customFormat="1" ht="12.75" customHeight="1">
      <c r="A47" s="82" t="s">
        <v>123</v>
      </c>
      <c r="B47" s="29">
        <v>10</v>
      </c>
      <c r="C47" s="29">
        <v>7</v>
      </c>
      <c r="D47" s="29">
        <v>5</v>
      </c>
      <c r="E47" s="29">
        <v>15</v>
      </c>
      <c r="F47" s="29">
        <v>10</v>
      </c>
      <c r="G47" s="29">
        <v>16</v>
      </c>
      <c r="H47" s="29">
        <v>7</v>
      </c>
      <c r="I47" s="29">
        <v>7</v>
      </c>
    </row>
    <row r="48" spans="1:10" s="5" customFormat="1" ht="12.75" customHeight="1">
      <c r="A48" s="82" t="s">
        <v>173</v>
      </c>
      <c r="B48" s="29">
        <v>29</v>
      </c>
      <c r="C48" s="29">
        <v>9</v>
      </c>
      <c r="D48" s="29">
        <v>11</v>
      </c>
      <c r="E48" s="29">
        <v>13</v>
      </c>
      <c r="F48" s="29">
        <v>15</v>
      </c>
      <c r="G48" s="29">
        <v>19</v>
      </c>
      <c r="H48" s="29">
        <v>14</v>
      </c>
      <c r="I48" s="29">
        <v>17</v>
      </c>
      <c r="J48" s="160"/>
    </row>
    <row r="49" spans="1:9" s="5" customFormat="1" ht="12.75" customHeight="1">
      <c r="A49" s="82" t="s">
        <v>124</v>
      </c>
      <c r="B49" s="29">
        <v>1621</v>
      </c>
      <c r="C49" s="29">
        <v>1607</v>
      </c>
      <c r="D49" s="29">
        <v>1638</v>
      </c>
      <c r="E49" s="29">
        <v>1621</v>
      </c>
      <c r="F49" s="29">
        <v>1630</v>
      </c>
      <c r="G49" s="29">
        <v>1668</v>
      </c>
      <c r="H49" s="29">
        <v>1681</v>
      </c>
      <c r="I49" s="29">
        <v>1671</v>
      </c>
    </row>
    <row r="50" spans="1:9" s="5" customFormat="1" ht="12.75" customHeight="1">
      <c r="A50" s="82" t="s">
        <v>125</v>
      </c>
      <c r="B50" s="29">
        <v>54</v>
      </c>
      <c r="C50" s="29">
        <v>25</v>
      </c>
      <c r="D50" s="29">
        <v>32</v>
      </c>
      <c r="E50" s="29">
        <v>35</v>
      </c>
      <c r="F50" s="29">
        <v>34</v>
      </c>
      <c r="G50" s="29">
        <v>41</v>
      </c>
      <c r="H50" s="29">
        <v>40</v>
      </c>
      <c r="I50" s="29">
        <v>70</v>
      </c>
    </row>
    <row r="51" spans="1:9" s="5" customFormat="1" ht="12.75" customHeight="1">
      <c r="A51" s="82" t="s">
        <v>126</v>
      </c>
      <c r="B51" s="29">
        <v>54</v>
      </c>
      <c r="C51" s="29">
        <v>25</v>
      </c>
      <c r="D51" s="29">
        <v>32</v>
      </c>
      <c r="E51" s="29">
        <v>35</v>
      </c>
      <c r="F51" s="29">
        <v>34</v>
      </c>
      <c r="G51" s="29">
        <v>41</v>
      </c>
      <c r="H51" s="29">
        <v>40</v>
      </c>
      <c r="I51" s="29">
        <v>70</v>
      </c>
    </row>
    <row r="52" spans="1:9" s="5" customFormat="1" ht="12.75" customHeight="1">
      <c r="A52" s="82" t="s">
        <v>127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</row>
    <row r="53" spans="1:9" s="5" customFormat="1" ht="12.75" customHeight="1">
      <c r="A53" s="82" t="s">
        <v>174</v>
      </c>
      <c r="B53" s="29">
        <v>115934</v>
      </c>
      <c r="C53" s="29">
        <v>119485</v>
      </c>
      <c r="D53" s="29">
        <v>122571</v>
      </c>
      <c r="E53" s="29">
        <v>125051</v>
      </c>
      <c r="F53" s="29">
        <v>127502</v>
      </c>
      <c r="G53" s="29">
        <v>129900</v>
      </c>
      <c r="H53" s="29">
        <v>131610</v>
      </c>
      <c r="I53" s="29">
        <v>132840</v>
      </c>
    </row>
    <row r="54" spans="1:9" s="5" customFormat="1" ht="12.75" customHeight="1">
      <c r="A54" s="82" t="s">
        <v>128</v>
      </c>
      <c r="B54" s="29">
        <v>35946</v>
      </c>
      <c r="C54" s="29">
        <v>37133</v>
      </c>
      <c r="D54" s="29">
        <v>38136</v>
      </c>
      <c r="E54" s="29">
        <v>38862</v>
      </c>
      <c r="F54" s="29">
        <v>39464</v>
      </c>
      <c r="G54" s="29">
        <v>40068</v>
      </c>
      <c r="H54" s="29">
        <v>40357</v>
      </c>
      <c r="I54" s="29">
        <v>40587</v>
      </c>
    </row>
    <row r="55" spans="1:9" s="5" customFormat="1" ht="12.75" customHeight="1">
      <c r="A55" s="82" t="s">
        <v>129</v>
      </c>
      <c r="B55" s="29">
        <v>68553</v>
      </c>
      <c r="C55" s="29">
        <v>70847</v>
      </c>
      <c r="D55" s="29">
        <v>72929</v>
      </c>
      <c r="E55" s="29">
        <v>74746</v>
      </c>
      <c r="F55" s="29">
        <v>76664</v>
      </c>
      <c r="G55" s="29">
        <v>78500</v>
      </c>
      <c r="H55" s="29">
        <v>79923</v>
      </c>
      <c r="I55" s="29">
        <v>80919</v>
      </c>
    </row>
    <row r="56" spans="1:9" s="5" customFormat="1" ht="12.75" customHeight="1">
      <c r="A56" s="82" t="s">
        <v>175</v>
      </c>
      <c r="B56" s="29">
        <v>39030</v>
      </c>
      <c r="C56" s="29">
        <v>39896</v>
      </c>
      <c r="D56" s="29">
        <v>40731</v>
      </c>
      <c r="E56" s="29">
        <v>41354</v>
      </c>
      <c r="F56" s="29">
        <v>41918</v>
      </c>
      <c r="G56" s="29">
        <v>42537</v>
      </c>
      <c r="H56" s="29">
        <v>42935</v>
      </c>
      <c r="I56" s="29">
        <v>43205</v>
      </c>
    </row>
    <row r="57" spans="1:9" s="5" customFormat="1" ht="12.75" customHeight="1">
      <c r="A57" s="82" t="s">
        <v>176</v>
      </c>
      <c r="B57" s="29">
        <v>61</v>
      </c>
      <c r="C57" s="29">
        <v>60</v>
      </c>
      <c r="D57" s="29">
        <v>60</v>
      </c>
      <c r="E57" s="29">
        <v>60</v>
      </c>
      <c r="F57" s="29">
        <v>63</v>
      </c>
      <c r="G57" s="29">
        <v>64</v>
      </c>
      <c r="H57" s="29">
        <v>65</v>
      </c>
      <c r="I57" s="29">
        <v>64</v>
      </c>
    </row>
    <row r="58" spans="1:9" s="5" customFormat="1" ht="12.75" customHeight="1">
      <c r="A58" s="82" t="s">
        <v>130</v>
      </c>
      <c r="B58" s="29">
        <v>39417</v>
      </c>
      <c r="C58" s="29">
        <v>39734</v>
      </c>
      <c r="D58" s="29">
        <v>41345</v>
      </c>
      <c r="E58" s="29">
        <v>42271</v>
      </c>
      <c r="F58" s="29">
        <v>43193</v>
      </c>
      <c r="G58" s="29">
        <v>44108</v>
      </c>
      <c r="H58" s="29">
        <v>44856</v>
      </c>
      <c r="I58" s="29">
        <v>42881</v>
      </c>
    </row>
    <row r="59" spans="1:9" s="5" customFormat="1" ht="12.75" customHeight="1">
      <c r="A59" s="82" t="s">
        <v>131</v>
      </c>
      <c r="B59" s="29">
        <v>36221</v>
      </c>
      <c r="C59" s="29">
        <v>36554</v>
      </c>
      <c r="D59" s="29">
        <v>38092</v>
      </c>
      <c r="E59" s="29">
        <v>38994</v>
      </c>
      <c r="F59" s="29">
        <v>39867</v>
      </c>
      <c r="G59" s="29">
        <v>40757</v>
      </c>
      <c r="H59" s="29">
        <v>41447</v>
      </c>
      <c r="I59" s="29">
        <v>39600</v>
      </c>
    </row>
    <row r="60" spans="1:9" s="5" customFormat="1" ht="12.75" customHeight="1">
      <c r="A60" s="82" t="s">
        <v>132</v>
      </c>
      <c r="B60" s="29">
        <v>2045</v>
      </c>
      <c r="C60" s="29">
        <v>2027</v>
      </c>
      <c r="D60" s="29">
        <v>2064</v>
      </c>
      <c r="E60" s="29">
        <v>2082</v>
      </c>
      <c r="F60" s="29">
        <v>2121</v>
      </c>
      <c r="G60" s="29">
        <v>2131</v>
      </c>
      <c r="H60" s="29">
        <v>2175</v>
      </c>
      <c r="I60" s="29">
        <v>2069</v>
      </c>
    </row>
    <row r="61" spans="1:9" s="5" customFormat="1" ht="12.75" customHeight="1">
      <c r="A61" s="82" t="s">
        <v>133</v>
      </c>
      <c r="B61" s="29">
        <v>1058</v>
      </c>
      <c r="C61" s="29">
        <v>1060</v>
      </c>
      <c r="D61" s="29">
        <v>1095</v>
      </c>
      <c r="E61" s="29">
        <v>1097</v>
      </c>
      <c r="F61" s="29">
        <v>1103</v>
      </c>
      <c r="G61" s="29">
        <v>1111</v>
      </c>
      <c r="H61" s="29">
        <v>1124</v>
      </c>
      <c r="I61" s="29">
        <v>1107</v>
      </c>
    </row>
    <row r="62" spans="1:9" s="5" customFormat="1" ht="12.75" customHeight="1">
      <c r="A62" s="82" t="s">
        <v>134</v>
      </c>
      <c r="B62" s="29">
        <v>42</v>
      </c>
      <c r="C62" s="29">
        <v>41</v>
      </c>
      <c r="D62" s="29">
        <v>43</v>
      </c>
      <c r="E62" s="29">
        <v>44</v>
      </c>
      <c r="F62" s="29">
        <v>44</v>
      </c>
      <c r="G62" s="29">
        <v>44</v>
      </c>
      <c r="H62" s="29">
        <v>45</v>
      </c>
      <c r="I62" s="29">
        <v>44</v>
      </c>
    </row>
    <row r="63" spans="1:9" s="5" customFormat="1" ht="12.75" customHeight="1">
      <c r="A63" s="84" t="s">
        <v>135</v>
      </c>
      <c r="B63" s="30">
        <v>54</v>
      </c>
      <c r="C63" s="30">
        <v>53</v>
      </c>
      <c r="D63" s="30">
        <v>53</v>
      </c>
      <c r="E63" s="30">
        <v>55</v>
      </c>
      <c r="F63" s="30">
        <v>60</v>
      </c>
      <c r="G63" s="30">
        <v>66</v>
      </c>
      <c r="H63" s="30">
        <v>66</v>
      </c>
      <c r="I63" s="30">
        <v>62</v>
      </c>
    </row>
    <row r="64" spans="1:9" s="4" customFormat="1" ht="12.75">
      <c r="A64" s="4" t="s">
        <v>155</v>
      </c>
      <c r="B64" s="112"/>
      <c r="C64" s="112"/>
      <c r="D64" s="112"/>
      <c r="E64" s="112"/>
      <c r="F64" s="112"/>
      <c r="G64" s="112"/>
      <c r="H64" s="112"/>
      <c r="I64" s="112"/>
    </row>
    <row r="65" spans="1:3" ht="12.75">
      <c r="A65" s="7"/>
      <c r="C65" s="113">
        <v>13</v>
      </c>
    </row>
  </sheetData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3"/>
  <sheetViews>
    <sheetView workbookViewId="0" topLeftCell="A1">
      <selection activeCell="M7" sqref="M7"/>
    </sheetView>
  </sheetViews>
  <sheetFormatPr defaultColWidth="9.140625" defaultRowHeight="12.75"/>
  <cols>
    <col min="1" max="1" width="24.28125" style="86" customWidth="1"/>
    <col min="2" max="2" width="7.7109375" style="3" hidden="1" customWidth="1"/>
    <col min="3" max="3" width="8.57421875" style="7" customWidth="1"/>
    <col min="4" max="4" width="8.7109375" style="7" customWidth="1"/>
    <col min="5" max="11" width="7.57421875" style="3" customWidth="1"/>
    <col min="12" max="12" width="8.57421875" style="3" customWidth="1"/>
    <col min="13" max="16384" width="9.140625" style="3" customWidth="1"/>
  </cols>
  <sheetData>
    <row r="1" spans="1:36" s="5" customFormat="1" ht="13.5" customHeight="1">
      <c r="A1" s="1" t="s">
        <v>214</v>
      </c>
      <c r="C1" s="109"/>
      <c r="L1" s="109" t="s">
        <v>239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7" s="5" customFormat="1" ht="13.5" customHeight="1">
      <c r="A2" s="137"/>
      <c r="B2" s="31"/>
      <c r="C2" s="141" t="s">
        <v>254</v>
      </c>
      <c r="D2" s="141" t="s">
        <v>253</v>
      </c>
      <c r="E2" s="143" t="s">
        <v>255</v>
      </c>
      <c r="F2" s="144"/>
      <c r="G2" s="144"/>
      <c r="H2" s="144"/>
      <c r="I2" s="144"/>
      <c r="J2" s="144"/>
      <c r="K2" s="145"/>
      <c r="L2" s="139" t="s">
        <v>250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12" ht="12.75" customHeight="1">
      <c r="A3" s="138"/>
      <c r="B3" s="26" t="s">
        <v>196</v>
      </c>
      <c r="C3" s="142"/>
      <c r="D3" s="142"/>
      <c r="E3" s="24" t="s">
        <v>197</v>
      </c>
      <c r="F3" s="24" t="s">
        <v>205</v>
      </c>
      <c r="G3" s="24" t="s">
        <v>224</v>
      </c>
      <c r="H3" s="24" t="s">
        <v>226</v>
      </c>
      <c r="I3" s="24" t="s">
        <v>237</v>
      </c>
      <c r="J3" s="24" t="s">
        <v>240</v>
      </c>
      <c r="K3" s="24" t="s">
        <v>248</v>
      </c>
      <c r="L3" s="140"/>
    </row>
    <row r="4" spans="1:12" ht="14.25" customHeight="1">
      <c r="A4" s="73" t="s">
        <v>101</v>
      </c>
      <c r="B4" s="33">
        <v>566649.726</v>
      </c>
      <c r="C4" s="115">
        <v>8956309</v>
      </c>
      <c r="D4" s="115">
        <v>8566309</v>
      </c>
      <c r="E4" s="115">
        <v>570634.735</v>
      </c>
      <c r="F4" s="115">
        <v>578552.19</v>
      </c>
      <c r="G4" s="115">
        <v>593594.394</v>
      </c>
      <c r="H4" s="115">
        <v>594327.001</v>
      </c>
      <c r="I4" s="115">
        <v>582074.872</v>
      </c>
      <c r="J4" s="115">
        <v>578975.036</v>
      </c>
      <c r="K4" s="115">
        <v>578783.364</v>
      </c>
      <c r="L4" s="115">
        <f aca="true" t="shared" si="0" ref="L4:L10">SUM(E4:K4)</f>
        <v>4076941.5919999997</v>
      </c>
    </row>
    <row r="5" spans="1:12" ht="12.75">
      <c r="A5" s="74" t="s">
        <v>156</v>
      </c>
      <c r="B5" s="98">
        <v>353.76</v>
      </c>
      <c r="C5" s="132"/>
      <c r="D5" s="132"/>
      <c r="E5" s="116">
        <v>264.61</v>
      </c>
      <c r="F5" s="116">
        <v>204.91</v>
      </c>
      <c r="G5" s="116">
        <v>179.21</v>
      </c>
      <c r="H5" s="116">
        <v>141.56</v>
      </c>
      <c r="I5" s="116">
        <v>101.99</v>
      </c>
      <c r="J5" s="116">
        <v>14.88</v>
      </c>
      <c r="K5" s="116">
        <v>31.03</v>
      </c>
      <c r="L5" s="116">
        <f t="shared" si="0"/>
        <v>938.1899999999999</v>
      </c>
    </row>
    <row r="6" spans="1:12" ht="12.75">
      <c r="A6" s="74" t="s">
        <v>157</v>
      </c>
      <c r="B6" s="98">
        <v>13478.456</v>
      </c>
      <c r="C6" s="132"/>
      <c r="D6" s="132"/>
      <c r="E6" s="116">
        <v>13437.843</v>
      </c>
      <c r="F6" s="116">
        <v>12856.873</v>
      </c>
      <c r="G6" s="116">
        <v>14258.416</v>
      </c>
      <c r="H6" s="116">
        <v>14574.132</v>
      </c>
      <c r="I6" s="116">
        <v>14970.761</v>
      </c>
      <c r="J6" s="116">
        <v>14461.469</v>
      </c>
      <c r="K6" s="116">
        <v>15128.607</v>
      </c>
      <c r="L6" s="116">
        <f t="shared" si="0"/>
        <v>99688.101</v>
      </c>
    </row>
    <row r="7" spans="1:12" ht="12" customHeight="1">
      <c r="A7" s="74" t="s">
        <v>158</v>
      </c>
      <c r="B7" s="98">
        <v>2162.86</v>
      </c>
      <c r="C7" s="132"/>
      <c r="D7" s="132"/>
      <c r="E7" s="116">
        <v>2145.785</v>
      </c>
      <c r="F7" s="116">
        <v>1111.028</v>
      </c>
      <c r="G7" s="116">
        <v>869.403</v>
      </c>
      <c r="H7" s="116">
        <v>712.597</v>
      </c>
      <c r="I7" s="116">
        <v>414.133</v>
      </c>
      <c r="J7" s="116">
        <v>8.58</v>
      </c>
      <c r="K7" s="116">
        <v>4.58</v>
      </c>
      <c r="L7" s="116">
        <f t="shared" si="0"/>
        <v>5266.106</v>
      </c>
    </row>
    <row r="8" spans="1:12" ht="12.75">
      <c r="A8" s="74" t="s">
        <v>159</v>
      </c>
      <c r="B8" s="98">
        <v>6880.552</v>
      </c>
      <c r="C8" s="132"/>
      <c r="D8" s="132"/>
      <c r="E8" s="116">
        <v>7106.637</v>
      </c>
      <c r="F8" s="116">
        <v>7163.992</v>
      </c>
      <c r="G8" s="116">
        <v>7690.521</v>
      </c>
      <c r="H8" s="116">
        <v>7900.691</v>
      </c>
      <c r="I8" s="116">
        <v>8170.801</v>
      </c>
      <c r="J8" s="116">
        <v>8486.606</v>
      </c>
      <c r="K8" s="116">
        <v>8784.322</v>
      </c>
      <c r="L8" s="116">
        <f t="shared" si="0"/>
        <v>55303.57</v>
      </c>
    </row>
    <row r="9" spans="1:36" s="7" customFormat="1" ht="12.75">
      <c r="A9" s="75" t="s">
        <v>177</v>
      </c>
      <c r="B9" s="98">
        <v>438769.24</v>
      </c>
      <c r="C9" s="132"/>
      <c r="D9" s="132"/>
      <c r="E9" s="116">
        <v>442682.873</v>
      </c>
      <c r="F9" s="116">
        <v>453576.589</v>
      </c>
      <c r="G9" s="116">
        <v>465030.715</v>
      </c>
      <c r="H9" s="116">
        <v>463270.419</v>
      </c>
      <c r="I9" s="116">
        <v>452202.436</v>
      </c>
      <c r="J9" s="116">
        <v>452242.562</v>
      </c>
      <c r="K9" s="116">
        <v>449164.339</v>
      </c>
      <c r="L9" s="116">
        <f t="shared" si="0"/>
        <v>3178169.933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12" ht="13.5" customHeight="1">
      <c r="A10" s="76" t="s">
        <v>160</v>
      </c>
      <c r="B10" s="99">
        <v>125646.64</v>
      </c>
      <c r="C10" s="128"/>
      <c r="D10" s="128"/>
      <c r="E10" s="117">
        <v>131396.51</v>
      </c>
      <c r="F10" s="117">
        <v>136608.098</v>
      </c>
      <c r="G10" s="117">
        <v>138423.512</v>
      </c>
      <c r="H10" s="117">
        <v>137497.873</v>
      </c>
      <c r="I10" s="117">
        <v>136849.953</v>
      </c>
      <c r="J10" s="117">
        <v>111732.756</v>
      </c>
      <c r="K10" s="117">
        <v>106168.234</v>
      </c>
      <c r="L10" s="116">
        <f t="shared" si="0"/>
        <v>898676.936</v>
      </c>
    </row>
    <row r="11" spans="1:12" ht="12.75">
      <c r="A11" s="35" t="s">
        <v>149</v>
      </c>
      <c r="B11" s="64">
        <f>B12+B14+B19+B23+B24+B27+B28+B30</f>
        <v>1313128.376</v>
      </c>
      <c r="C11" s="64"/>
      <c r="D11" s="64"/>
      <c r="E11" s="64">
        <f>E12+E14+E19+E23+E24+E27+E28+E30</f>
        <v>1307244.237</v>
      </c>
      <c r="F11" s="64">
        <f>F12+F14+F19+F23+F24+F27+F28+F30</f>
        <v>1302851.3760000002</v>
      </c>
      <c r="G11" s="64">
        <f aca="true" t="shared" si="1" ref="G11:L11">G12+G14+G19+G23+G24+G27+G28+G30+G31</f>
        <v>1304287.2489999998</v>
      </c>
      <c r="H11" s="64">
        <f t="shared" si="1"/>
        <v>1308791.1840000001</v>
      </c>
      <c r="I11" s="64">
        <f t="shared" si="1"/>
        <v>1308684.6719999998</v>
      </c>
      <c r="J11" s="64">
        <f t="shared" si="1"/>
        <v>1307740.133</v>
      </c>
      <c r="K11" s="64">
        <f t="shared" si="1"/>
        <v>1305106.9749999999</v>
      </c>
      <c r="L11" s="64">
        <f t="shared" si="1"/>
        <v>9144705.825999996</v>
      </c>
    </row>
    <row r="12" spans="1:36" s="36" customFormat="1" ht="12.75">
      <c r="A12" s="77" t="s">
        <v>102</v>
      </c>
      <c r="B12" s="100">
        <v>731050.9309999999</v>
      </c>
      <c r="C12" s="133">
        <v>9240008</v>
      </c>
      <c r="D12" s="133">
        <v>8940008</v>
      </c>
      <c r="E12" s="118">
        <v>727992.025</v>
      </c>
      <c r="F12" s="118">
        <v>729866.422</v>
      </c>
      <c r="G12" s="118">
        <v>732516.478</v>
      </c>
      <c r="H12" s="118">
        <v>732596.1</v>
      </c>
      <c r="I12" s="118">
        <v>731464.3350000001</v>
      </c>
      <c r="J12" s="118">
        <v>730998.363</v>
      </c>
      <c r="K12" s="118">
        <f>720044.962+9022.723</f>
        <v>729067.685</v>
      </c>
      <c r="L12" s="118">
        <f aca="true" t="shared" si="2" ref="L12:L28">SUM(E12:K12)</f>
        <v>5114501.408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6" customFormat="1" ht="12.75">
      <c r="A13" s="78" t="s">
        <v>178</v>
      </c>
      <c r="B13" s="101">
        <f>276.67+15.03</f>
        <v>291.7</v>
      </c>
      <c r="C13" s="134"/>
      <c r="D13" s="134"/>
      <c r="E13" s="105">
        <v>91</v>
      </c>
      <c r="F13" s="105">
        <v>11.8</v>
      </c>
      <c r="G13" s="105">
        <f>7.78+15.04</f>
        <v>22.82</v>
      </c>
      <c r="H13" s="105">
        <v>0</v>
      </c>
      <c r="I13" s="105">
        <v>2.16</v>
      </c>
      <c r="J13" s="105">
        <v>3.82</v>
      </c>
      <c r="K13" s="105">
        <v>0</v>
      </c>
      <c r="L13" s="105">
        <f t="shared" si="2"/>
        <v>131.6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1" s="6" customFormat="1" ht="12.75">
      <c r="A14" s="79" t="s">
        <v>179</v>
      </c>
      <c r="B14" s="105">
        <v>521841.273</v>
      </c>
      <c r="C14" s="134">
        <v>6069435</v>
      </c>
      <c r="D14" s="134">
        <v>6369435</v>
      </c>
      <c r="E14" s="105">
        <v>520358.809</v>
      </c>
      <c r="F14" s="105">
        <v>529177.022</v>
      </c>
      <c r="G14" s="105">
        <v>530629.755</v>
      </c>
      <c r="H14" s="105">
        <v>531645.91</v>
      </c>
      <c r="I14" s="105">
        <v>531035.8939999999</v>
      </c>
      <c r="J14" s="105">
        <v>530227.34</v>
      </c>
      <c r="K14" s="105">
        <v>529884.058</v>
      </c>
      <c r="L14" s="105">
        <f t="shared" si="2"/>
        <v>3702958.7879999997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12" ht="12.75">
      <c r="A15" s="79" t="s">
        <v>162</v>
      </c>
      <c r="B15" s="105">
        <v>497021.584</v>
      </c>
      <c r="C15" s="132"/>
      <c r="D15" s="132"/>
      <c r="E15" s="116">
        <v>499397.527</v>
      </c>
      <c r="F15" s="116">
        <v>504215.942</v>
      </c>
      <c r="G15" s="116">
        <v>504409.23</v>
      </c>
      <c r="H15" s="116">
        <v>506859.91</v>
      </c>
      <c r="I15" s="116">
        <v>506679.13</v>
      </c>
      <c r="J15" s="116">
        <v>505948.61</v>
      </c>
      <c r="K15" s="116">
        <f>505533.95</f>
        <v>505533.95</v>
      </c>
      <c r="L15" s="116">
        <f t="shared" si="2"/>
        <v>3533044.299</v>
      </c>
    </row>
    <row r="16" spans="1:12" ht="12.75">
      <c r="A16" s="78" t="s">
        <v>163</v>
      </c>
      <c r="B16" s="105">
        <v>9632.4</v>
      </c>
      <c r="C16" s="132"/>
      <c r="D16" s="132"/>
      <c r="E16" s="116">
        <v>9700.025</v>
      </c>
      <c r="F16" s="116">
        <v>9821.2</v>
      </c>
      <c r="G16" s="116">
        <v>10144.07</v>
      </c>
      <c r="H16" s="116">
        <v>10304.19</v>
      </c>
      <c r="I16" s="116">
        <v>10504.69</v>
      </c>
      <c r="J16" s="116">
        <v>10663.31</v>
      </c>
      <c r="K16" s="116">
        <v>10805.79</v>
      </c>
      <c r="L16" s="116">
        <f t="shared" si="2"/>
        <v>71943.275</v>
      </c>
    </row>
    <row r="17" spans="1:31" s="6" customFormat="1" ht="12.75">
      <c r="A17" s="79" t="s">
        <v>105</v>
      </c>
      <c r="B17" s="105">
        <v>3267.3</v>
      </c>
      <c r="C17" s="132"/>
      <c r="D17" s="132"/>
      <c r="E17" s="116">
        <v>2783.6</v>
      </c>
      <c r="F17" s="116">
        <v>3317.2</v>
      </c>
      <c r="G17" s="116">
        <f>2544.1+385.9</f>
        <v>2930</v>
      </c>
      <c r="H17" s="116">
        <v>3303.3</v>
      </c>
      <c r="I17" s="116">
        <f>2927.6+564.2</f>
        <v>3491.8</v>
      </c>
      <c r="J17" s="116">
        <f>3004.3+488.5</f>
        <v>3492.8</v>
      </c>
      <c r="K17" s="116">
        <f>3408.6+574.6</f>
        <v>3983.2</v>
      </c>
      <c r="L17" s="116">
        <f t="shared" si="2"/>
        <v>23301.899999999998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6" customFormat="1" ht="12.75">
      <c r="A18" s="78" t="s">
        <v>252</v>
      </c>
      <c r="B18" s="105">
        <f aca="true" t="shared" si="3" ref="B18:I18">B14-B15-B16-B17</f>
        <v>11919.989000000012</v>
      </c>
      <c r="C18" s="134"/>
      <c r="D18" s="134"/>
      <c r="E18" s="105">
        <f t="shared" si="3"/>
        <v>8477.657000000007</v>
      </c>
      <c r="F18" s="105">
        <f t="shared" si="3"/>
        <v>11822.680000000015</v>
      </c>
      <c r="G18" s="105">
        <f t="shared" si="3"/>
        <v>13146.455000000024</v>
      </c>
      <c r="H18" s="105">
        <f t="shared" si="3"/>
        <v>11178.510000000057</v>
      </c>
      <c r="I18" s="105">
        <f t="shared" si="3"/>
        <v>10360.273999999848</v>
      </c>
      <c r="J18" s="105">
        <f>10127.11-4.49</f>
        <v>10122.62</v>
      </c>
      <c r="K18" s="105">
        <f>9576.018-14.9</f>
        <v>9561.118</v>
      </c>
      <c r="L18" s="105">
        <f t="shared" si="2"/>
        <v>74669.31399999994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6" customFormat="1" ht="12.75">
      <c r="A19" s="79" t="s">
        <v>106</v>
      </c>
      <c r="B19" s="101">
        <f>B20+B21+B22</f>
        <v>12549.727</v>
      </c>
      <c r="C19" s="132">
        <v>200873</v>
      </c>
      <c r="D19" s="132">
        <v>200873</v>
      </c>
      <c r="E19" s="116">
        <v>12802.599</v>
      </c>
      <c r="F19" s="116">
        <v>13095.303</v>
      </c>
      <c r="G19" s="116">
        <v>12976.159</v>
      </c>
      <c r="H19" s="116">
        <v>13214.215</v>
      </c>
      <c r="I19" s="116">
        <v>13470.776000000002</v>
      </c>
      <c r="J19" s="116">
        <v>13218.953</v>
      </c>
      <c r="K19" s="116">
        <f>K20+K21+K22</f>
        <v>13199.554</v>
      </c>
      <c r="L19" s="116">
        <f t="shared" si="2"/>
        <v>91977.559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6" customFormat="1" ht="12.75">
      <c r="A20" s="80" t="s">
        <v>107</v>
      </c>
      <c r="B20" s="101">
        <v>7097.354</v>
      </c>
      <c r="C20" s="134"/>
      <c r="D20" s="134"/>
      <c r="E20" s="105">
        <v>7135.439</v>
      </c>
      <c r="F20" s="105">
        <v>7194.833</v>
      </c>
      <c r="G20" s="105">
        <f>7162.321+156.188</f>
        <v>7318.509</v>
      </c>
      <c r="H20" s="105">
        <f>7349.134+148.701</f>
        <v>7497.835</v>
      </c>
      <c r="I20" s="105">
        <v>7448.192000000001</v>
      </c>
      <c r="J20" s="105">
        <f>7311.919+144.534</f>
        <v>7456.4529999999995</v>
      </c>
      <c r="K20" s="105">
        <f>7288.492+147.012</f>
        <v>7435.504</v>
      </c>
      <c r="L20" s="105">
        <f t="shared" si="2"/>
        <v>51486.76500000001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6" s="6" customFormat="1" ht="12.75">
      <c r="A21" s="80" t="s">
        <v>108</v>
      </c>
      <c r="B21" s="101">
        <v>348.55</v>
      </c>
      <c r="C21" s="134"/>
      <c r="D21" s="134"/>
      <c r="E21" s="105">
        <v>490.34</v>
      </c>
      <c r="F21" s="105">
        <v>643.55</v>
      </c>
      <c r="G21" s="105">
        <v>434.96</v>
      </c>
      <c r="H21" s="105">
        <v>498.83</v>
      </c>
      <c r="I21" s="105">
        <v>708.39</v>
      </c>
      <c r="J21" s="105">
        <v>479.04</v>
      </c>
      <c r="K21" s="105">
        <v>489.62</v>
      </c>
      <c r="L21" s="105">
        <f t="shared" si="2"/>
        <v>3744.7299999999996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6" customFormat="1" ht="12.75">
      <c r="A22" s="80" t="s">
        <v>109</v>
      </c>
      <c r="B22" s="101">
        <v>5103.823</v>
      </c>
      <c r="C22" s="134"/>
      <c r="D22" s="134"/>
      <c r="E22" s="105">
        <v>5176.82</v>
      </c>
      <c r="F22" s="105">
        <v>5256.92</v>
      </c>
      <c r="G22" s="105">
        <f>5131.83+90.86</f>
        <v>5222.69</v>
      </c>
      <c r="H22" s="105">
        <f>5161.01+56.54</f>
        <v>5217.55</v>
      </c>
      <c r="I22" s="105">
        <v>5314.194</v>
      </c>
      <c r="J22" s="105">
        <f>5211.91+71.55</f>
        <v>5283.46</v>
      </c>
      <c r="K22" s="105">
        <f>5190.46+83.97</f>
        <v>5274.43</v>
      </c>
      <c r="L22" s="105">
        <f t="shared" si="2"/>
        <v>36746.064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6" customFormat="1" ht="12.75">
      <c r="A23" s="80" t="s">
        <v>110</v>
      </c>
      <c r="B23" s="101">
        <v>17974.219</v>
      </c>
      <c r="C23" s="134"/>
      <c r="D23" s="134"/>
      <c r="E23" s="105">
        <v>17283.09</v>
      </c>
      <c r="F23" s="105">
        <v>19453.13</v>
      </c>
      <c r="G23" s="105">
        <f>17774.32+38.88</f>
        <v>17813.2</v>
      </c>
      <c r="H23" s="105">
        <f>19191.52+4.32</f>
        <v>19195.84</v>
      </c>
      <c r="I23" s="105">
        <v>19722.15</v>
      </c>
      <c r="J23" s="105">
        <f>20109.44+4.32</f>
        <v>20113.76</v>
      </c>
      <c r="K23" s="105">
        <f>19604.64+8.64</f>
        <v>19613.28</v>
      </c>
      <c r="L23" s="105">
        <f t="shared" si="2"/>
        <v>133194.45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6" customFormat="1" ht="12.75">
      <c r="A24" s="80" t="s">
        <v>111</v>
      </c>
      <c r="B24" s="101">
        <v>49.17</v>
      </c>
      <c r="C24" s="134"/>
      <c r="D24" s="134"/>
      <c r="E24" s="105">
        <v>62.28</v>
      </c>
      <c r="F24" s="105">
        <v>129.06</v>
      </c>
      <c r="G24" s="105">
        <v>49.89</v>
      </c>
      <c r="H24" s="105">
        <v>37.8</v>
      </c>
      <c r="I24" s="105">
        <v>82.26</v>
      </c>
      <c r="J24" s="105">
        <v>79.59</v>
      </c>
      <c r="K24" s="105">
        <f>K25+K26</f>
        <v>86.4</v>
      </c>
      <c r="L24" s="105">
        <f t="shared" si="2"/>
        <v>527.28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6" customFormat="1" ht="12.75">
      <c r="A25" s="80" t="s">
        <v>112</v>
      </c>
      <c r="B25" s="74">
        <v>0</v>
      </c>
      <c r="C25" s="135"/>
      <c r="D25" s="135"/>
      <c r="E25" s="119">
        <v>0</v>
      </c>
      <c r="F25" s="119">
        <v>12.96</v>
      </c>
      <c r="G25" s="119">
        <v>0</v>
      </c>
      <c r="H25" s="119">
        <v>6.48</v>
      </c>
      <c r="I25" s="119">
        <v>23.76</v>
      </c>
      <c r="J25" s="119">
        <v>0</v>
      </c>
      <c r="K25" s="119">
        <v>6.48</v>
      </c>
      <c r="L25" s="119">
        <f t="shared" si="2"/>
        <v>49.68000000000001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6" customFormat="1" ht="12.75">
      <c r="A26" s="80" t="s">
        <v>164</v>
      </c>
      <c r="B26" s="101">
        <v>49.17</v>
      </c>
      <c r="C26" s="134"/>
      <c r="D26" s="134"/>
      <c r="E26" s="105">
        <v>62.28</v>
      </c>
      <c r="F26" s="105">
        <v>116.1</v>
      </c>
      <c r="G26" s="105">
        <v>49.89</v>
      </c>
      <c r="H26" s="105">
        <v>31.32</v>
      </c>
      <c r="I26" s="105">
        <v>58.5</v>
      </c>
      <c r="J26" s="105">
        <v>79.59</v>
      </c>
      <c r="K26" s="105">
        <v>79.92</v>
      </c>
      <c r="L26" s="105">
        <f t="shared" si="2"/>
        <v>477.59999999999997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7" customFormat="1" ht="12.75">
      <c r="A27" s="80" t="s">
        <v>114</v>
      </c>
      <c r="B27" s="101">
        <f>72+24.08</f>
        <v>96.08</v>
      </c>
      <c r="C27" s="134"/>
      <c r="D27" s="134"/>
      <c r="E27" s="105">
        <v>69.265</v>
      </c>
      <c r="F27" s="105">
        <v>90.365</v>
      </c>
      <c r="G27" s="105">
        <f>70.49+26.19</f>
        <v>96.67999999999999</v>
      </c>
      <c r="H27" s="105">
        <f>76.7+18.695</f>
        <v>95.39500000000001</v>
      </c>
      <c r="I27" s="105">
        <f>51.38+8.61</f>
        <v>59.99</v>
      </c>
      <c r="J27" s="105">
        <f>51.3+9.24</f>
        <v>60.54</v>
      </c>
      <c r="K27" s="105">
        <f>32.01+13.48</f>
        <v>45.489999999999995</v>
      </c>
      <c r="L27" s="105">
        <f t="shared" si="2"/>
        <v>517.725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61" customFormat="1" ht="12.75" customHeight="1">
      <c r="A28" s="80" t="s">
        <v>115</v>
      </c>
      <c r="B28" s="101">
        <v>10150.617</v>
      </c>
      <c r="C28" s="131"/>
      <c r="D28" s="131"/>
      <c r="E28" s="105">
        <v>9889.957999999999</v>
      </c>
      <c r="F28" s="105">
        <v>10738.5</v>
      </c>
      <c r="G28" s="105">
        <v>9750</v>
      </c>
      <c r="H28" s="105">
        <f>11106.4</f>
        <v>11106.4</v>
      </c>
      <c r="I28" s="105">
        <v>10906.7</v>
      </c>
      <c r="J28" s="105">
        <v>10019.9</v>
      </c>
      <c r="K28" s="105">
        <v>9093.4</v>
      </c>
      <c r="L28" s="105">
        <f t="shared" si="2"/>
        <v>71504.85800000001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61" customFormat="1" ht="12.75" customHeight="1">
      <c r="A29" s="80" t="s">
        <v>251</v>
      </c>
      <c r="B29" s="101"/>
      <c r="C29" s="134">
        <v>357813</v>
      </c>
      <c r="D29" s="134">
        <v>384113</v>
      </c>
      <c r="E29" s="105">
        <f>E23+E24+E27+E28</f>
        <v>27304.592999999997</v>
      </c>
      <c r="F29" s="105">
        <f aca="true" t="shared" si="4" ref="F29:L29">F23+F24+F27+F28</f>
        <v>30411.055000000004</v>
      </c>
      <c r="G29" s="105">
        <f t="shared" si="4"/>
        <v>27709.77</v>
      </c>
      <c r="H29" s="105">
        <f t="shared" si="4"/>
        <v>30435.434999999998</v>
      </c>
      <c r="I29" s="105">
        <f t="shared" si="4"/>
        <v>30771.100000000002</v>
      </c>
      <c r="J29" s="105">
        <f t="shared" si="4"/>
        <v>30273.79</v>
      </c>
      <c r="K29" s="105">
        <f t="shared" si="4"/>
        <v>28838.57</v>
      </c>
      <c r="L29" s="105">
        <f t="shared" si="4"/>
        <v>205744.31300000002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1" s="5" customFormat="1" ht="12.75" customHeight="1">
      <c r="A30" s="78" t="s">
        <v>116</v>
      </c>
      <c r="B30" s="101">
        <v>19416.359</v>
      </c>
      <c r="C30" s="134"/>
      <c r="D30" s="134"/>
      <c r="E30" s="105">
        <v>18786.211000000003</v>
      </c>
      <c r="F30" s="105">
        <f>295.886+5.688</f>
        <v>301.574</v>
      </c>
      <c r="G30" s="105">
        <v>144.743</v>
      </c>
      <c r="H30" s="105">
        <f>42.752+2.828</f>
        <v>45.580000000000005</v>
      </c>
      <c r="I30" s="105">
        <v>15.188</v>
      </c>
      <c r="J30" s="105">
        <f>34.756+0.616</f>
        <v>35.372</v>
      </c>
      <c r="K30" s="105">
        <v>0</v>
      </c>
      <c r="L30" s="105">
        <f aca="true" t="shared" si="5" ref="L30:L55">SUM(E30:K30)</f>
        <v>19328.668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29" s="5" customFormat="1" ht="12.75" customHeight="1">
      <c r="A31" s="81" t="s">
        <v>228</v>
      </c>
      <c r="B31" s="104"/>
      <c r="C31" s="136">
        <v>23400</v>
      </c>
      <c r="D31" s="136">
        <v>23400</v>
      </c>
      <c r="E31" s="120"/>
      <c r="F31" s="120"/>
      <c r="G31" s="120">
        <f>218.799+91.545</f>
        <v>310.344</v>
      </c>
      <c r="H31" s="120">
        <f>528.565+325.379</f>
        <v>853.9440000000001</v>
      </c>
      <c r="I31" s="120">
        <v>1927.379</v>
      </c>
      <c r="J31" s="120">
        <f>1584.324+1401.991</f>
        <v>2986.315</v>
      </c>
      <c r="K31" s="120">
        <v>4117.108</v>
      </c>
      <c r="L31" s="120">
        <f t="shared" si="5"/>
        <v>10195.09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4" s="2" customFormat="1" ht="12.75" customHeight="1">
      <c r="A32" s="126" t="s">
        <v>188</v>
      </c>
      <c r="B32" s="127">
        <v>485554.009</v>
      </c>
      <c r="C32" s="128">
        <v>5713101</v>
      </c>
      <c r="D32" s="128">
        <v>5686801</v>
      </c>
      <c r="E32" s="128">
        <v>412850.914</v>
      </c>
      <c r="F32" s="128">
        <v>426325.465</v>
      </c>
      <c r="G32" s="128">
        <v>415658.702</v>
      </c>
      <c r="H32" s="128">
        <v>419556.098</v>
      </c>
      <c r="I32" s="128">
        <v>424321.643</v>
      </c>
      <c r="J32" s="128">
        <v>437766.315</v>
      </c>
      <c r="K32" s="128">
        <v>421033.824</v>
      </c>
      <c r="L32" s="128">
        <f t="shared" si="5"/>
        <v>2957512.961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5" customFormat="1" ht="12.75" customHeight="1">
      <c r="A33" s="82" t="s">
        <v>118</v>
      </c>
      <c r="B33" s="102">
        <v>33358.308</v>
      </c>
      <c r="C33" s="132"/>
      <c r="D33" s="132"/>
      <c r="E33" s="116">
        <v>25952.067</v>
      </c>
      <c r="F33" s="116">
        <v>35089.902</v>
      </c>
      <c r="G33" s="116">
        <v>34605.719</v>
      </c>
      <c r="H33" s="116">
        <v>36399.963</v>
      </c>
      <c r="I33" s="116">
        <v>36638.246</v>
      </c>
      <c r="J33" s="116">
        <v>36748.368</v>
      </c>
      <c r="K33" s="116">
        <v>36208.079</v>
      </c>
      <c r="L33" s="116">
        <f t="shared" si="5"/>
        <v>241642.344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5" customFormat="1" ht="12.75" customHeight="1">
      <c r="A34" s="82" t="s">
        <v>184</v>
      </c>
      <c r="B34" s="102">
        <v>10256.378</v>
      </c>
      <c r="C34" s="132"/>
      <c r="D34" s="132"/>
      <c r="E34" s="116">
        <v>7025.146</v>
      </c>
      <c r="F34" s="116">
        <v>8110.841</v>
      </c>
      <c r="G34" s="116">
        <v>9163.922</v>
      </c>
      <c r="H34" s="116">
        <v>8009.321</v>
      </c>
      <c r="I34" s="116">
        <v>8301.835</v>
      </c>
      <c r="J34" s="116">
        <v>11195.796</v>
      </c>
      <c r="K34" s="116">
        <v>8298.877</v>
      </c>
      <c r="L34" s="116">
        <f t="shared" si="5"/>
        <v>60105.738000000005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5" customFormat="1" ht="12.75" customHeight="1">
      <c r="A35" s="83" t="s">
        <v>120</v>
      </c>
      <c r="B35" s="102">
        <v>3773.017</v>
      </c>
      <c r="C35" s="132"/>
      <c r="D35" s="132"/>
      <c r="E35" s="116">
        <v>2107.042</v>
      </c>
      <c r="F35" s="116">
        <v>3393.508</v>
      </c>
      <c r="G35" s="116">
        <v>2020.86</v>
      </c>
      <c r="H35" s="116">
        <v>1935.093</v>
      </c>
      <c r="I35" s="116">
        <v>2267.617</v>
      </c>
      <c r="J35" s="116">
        <v>2174.943</v>
      </c>
      <c r="K35" s="116">
        <v>7268.097</v>
      </c>
      <c r="L35" s="116">
        <f t="shared" si="5"/>
        <v>21167.159999999996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5" customFormat="1" ht="12.75" customHeight="1">
      <c r="A36" s="83" t="s">
        <v>121</v>
      </c>
      <c r="B36" s="102">
        <v>0</v>
      </c>
      <c r="C36" s="132"/>
      <c r="D36" s="132"/>
      <c r="E36" s="116">
        <v>0</v>
      </c>
      <c r="F36" s="116">
        <v>0</v>
      </c>
      <c r="G36" s="116">
        <v>71.44</v>
      </c>
      <c r="H36" s="116">
        <v>0</v>
      </c>
      <c r="I36" s="116">
        <v>0</v>
      </c>
      <c r="J36" s="116">
        <v>39.4</v>
      </c>
      <c r="K36" s="116">
        <v>14.939</v>
      </c>
      <c r="L36" s="116">
        <f t="shared" si="5"/>
        <v>125.779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5" customFormat="1" ht="12.75" customHeight="1">
      <c r="A37" s="83" t="s">
        <v>122</v>
      </c>
      <c r="B37" s="102">
        <v>507.66</v>
      </c>
      <c r="C37" s="132"/>
      <c r="D37" s="132"/>
      <c r="E37" s="116">
        <v>0</v>
      </c>
      <c r="F37" s="116">
        <v>377.165</v>
      </c>
      <c r="G37" s="116">
        <v>0</v>
      </c>
      <c r="H37" s="116">
        <v>378.748</v>
      </c>
      <c r="I37" s="116">
        <v>-0.7</v>
      </c>
      <c r="J37" s="116">
        <v>187.758</v>
      </c>
      <c r="K37" s="116">
        <v>1015.841</v>
      </c>
      <c r="L37" s="116">
        <f t="shared" si="5"/>
        <v>1958.812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5" customFormat="1" ht="12.75" customHeight="1">
      <c r="A38" s="82" t="s">
        <v>123</v>
      </c>
      <c r="B38" s="102">
        <v>755.026</v>
      </c>
      <c r="C38" s="132"/>
      <c r="D38" s="132"/>
      <c r="E38" s="116">
        <v>385.661</v>
      </c>
      <c r="F38" s="116">
        <v>279.475</v>
      </c>
      <c r="G38" s="116">
        <v>713.125</v>
      </c>
      <c r="H38" s="116">
        <v>438.798</v>
      </c>
      <c r="I38" s="116">
        <v>496.482</v>
      </c>
      <c r="J38" s="116">
        <v>217.094</v>
      </c>
      <c r="K38" s="116">
        <v>415.694</v>
      </c>
      <c r="L38" s="116">
        <f t="shared" si="5"/>
        <v>2946.329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5" customFormat="1" ht="12.75" customHeight="1">
      <c r="A39" s="82" t="s">
        <v>182</v>
      </c>
      <c r="B39" s="102">
        <v>20632.299</v>
      </c>
      <c r="C39" s="132"/>
      <c r="D39" s="132"/>
      <c r="E39" s="116">
        <v>13478.845</v>
      </c>
      <c r="F39" s="116">
        <v>16882.311</v>
      </c>
      <c r="G39" s="116">
        <v>14532.411</v>
      </c>
      <c r="H39" s="116">
        <v>15733.265</v>
      </c>
      <c r="I39" s="116">
        <v>19029.982</v>
      </c>
      <c r="J39" s="116">
        <v>18878.502</v>
      </c>
      <c r="K39" s="116">
        <v>17183.848</v>
      </c>
      <c r="L39" s="116">
        <f t="shared" si="5"/>
        <v>115719.16399999999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5" customFormat="1" ht="12.75" customHeight="1">
      <c r="A40" s="82" t="s">
        <v>124</v>
      </c>
      <c r="B40" s="102">
        <v>3844.43</v>
      </c>
      <c r="C40" s="132"/>
      <c r="D40" s="132"/>
      <c r="E40" s="116">
        <v>3723.902</v>
      </c>
      <c r="F40" s="116">
        <v>3790.91</v>
      </c>
      <c r="G40" s="116">
        <v>3652.119</v>
      </c>
      <c r="H40" s="116">
        <v>3760.463</v>
      </c>
      <c r="I40" s="116">
        <v>3870.101</v>
      </c>
      <c r="J40" s="116">
        <v>3890.266</v>
      </c>
      <c r="K40" s="116">
        <v>3883.275</v>
      </c>
      <c r="L40" s="116">
        <f t="shared" si="5"/>
        <v>26571.036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5" customFormat="1" ht="12.75" customHeight="1">
      <c r="A41" s="82" t="s">
        <v>183</v>
      </c>
      <c r="B41" s="102">
        <v>17785.628</v>
      </c>
      <c r="C41" s="132"/>
      <c r="D41" s="132"/>
      <c r="E41" s="116">
        <v>11779.131</v>
      </c>
      <c r="F41" s="116">
        <v>14627.832</v>
      </c>
      <c r="G41" s="116">
        <v>14879.414</v>
      </c>
      <c r="H41" s="116">
        <v>18069.555</v>
      </c>
      <c r="I41" s="116">
        <v>17080.426</v>
      </c>
      <c r="J41" s="116">
        <v>21783.292</v>
      </c>
      <c r="K41" s="116">
        <v>23064.59</v>
      </c>
      <c r="L41" s="116">
        <f t="shared" si="5"/>
        <v>121284.24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5" customFormat="1" ht="12.75" customHeight="1">
      <c r="A42" s="82" t="s">
        <v>126</v>
      </c>
      <c r="B42" s="102">
        <v>7575.794</v>
      </c>
      <c r="C42" s="132"/>
      <c r="D42" s="132"/>
      <c r="E42" s="116">
        <v>3573.71</v>
      </c>
      <c r="F42" s="116">
        <v>4425.945</v>
      </c>
      <c r="G42" s="116">
        <v>4518.71</v>
      </c>
      <c r="H42" s="116">
        <v>4406.889</v>
      </c>
      <c r="I42" s="116">
        <v>4493.769</v>
      </c>
      <c r="J42" s="116">
        <v>5153.653</v>
      </c>
      <c r="K42" s="116">
        <v>22944.151</v>
      </c>
      <c r="L42" s="116">
        <f t="shared" si="5"/>
        <v>49516.827000000005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5" customFormat="1" ht="12.75" customHeight="1">
      <c r="A43" s="82" t="s">
        <v>136</v>
      </c>
      <c r="B43" s="102">
        <v>0</v>
      </c>
      <c r="C43" s="132"/>
      <c r="D43" s="132"/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120.439</v>
      </c>
      <c r="L43" s="116">
        <f t="shared" si="5"/>
        <v>120.439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5" customFormat="1" ht="12.75" customHeight="1">
      <c r="A44" s="82" t="s">
        <v>189</v>
      </c>
      <c r="B44" s="102">
        <v>116407.774</v>
      </c>
      <c r="C44" s="132"/>
      <c r="D44" s="132"/>
      <c r="E44" s="116">
        <v>106069.125</v>
      </c>
      <c r="F44" s="116">
        <v>103579.037</v>
      </c>
      <c r="G44" s="116">
        <v>103112.6</v>
      </c>
      <c r="H44" s="116">
        <v>100993.783</v>
      </c>
      <c r="I44" s="116">
        <v>102993.461</v>
      </c>
      <c r="J44" s="116">
        <v>103246.903</v>
      </c>
      <c r="K44" s="116">
        <v>101398.11</v>
      </c>
      <c r="L44" s="116">
        <f t="shared" si="5"/>
        <v>721393.019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5" customFormat="1" ht="12.75" customHeight="1">
      <c r="A45" s="82" t="s">
        <v>128</v>
      </c>
      <c r="B45" s="102">
        <v>29548.64</v>
      </c>
      <c r="C45" s="132"/>
      <c r="D45" s="132"/>
      <c r="E45" s="116">
        <v>26110.878</v>
      </c>
      <c r="F45" s="116">
        <v>25213.483</v>
      </c>
      <c r="G45" s="116">
        <v>24575.069</v>
      </c>
      <c r="H45" s="116">
        <v>24023.331</v>
      </c>
      <c r="I45" s="116">
        <v>24078.55</v>
      </c>
      <c r="J45" s="116">
        <v>24006.5</v>
      </c>
      <c r="K45" s="116">
        <v>23624.035</v>
      </c>
      <c r="L45" s="116">
        <f t="shared" si="5"/>
        <v>171631.846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5" customFormat="1" ht="12.75" customHeight="1">
      <c r="A46" s="82" t="s">
        <v>185</v>
      </c>
      <c r="B46" s="102">
        <v>51471.728</v>
      </c>
      <c r="C46" s="132"/>
      <c r="D46" s="132"/>
      <c r="E46" s="116">
        <v>46961.629</v>
      </c>
      <c r="F46" s="116">
        <v>45559.913</v>
      </c>
      <c r="G46" s="116">
        <v>45409.519</v>
      </c>
      <c r="H46" s="116">
        <v>44463.8</v>
      </c>
      <c r="I46" s="116">
        <v>45890.2</v>
      </c>
      <c r="J46" s="116">
        <v>46181.38</v>
      </c>
      <c r="K46" s="116">
        <v>45226.388</v>
      </c>
      <c r="L46" s="116">
        <f t="shared" si="5"/>
        <v>319692.82899999997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5" customFormat="1" ht="12.75" customHeight="1">
      <c r="A47" s="82" t="s">
        <v>186</v>
      </c>
      <c r="B47" s="102">
        <v>35305.806</v>
      </c>
      <c r="C47" s="132"/>
      <c r="D47" s="132"/>
      <c r="E47" s="116">
        <v>32924.618</v>
      </c>
      <c r="F47" s="116">
        <v>32727.641</v>
      </c>
      <c r="G47" s="116">
        <v>33054.812</v>
      </c>
      <c r="H47" s="116">
        <v>32414.252</v>
      </c>
      <c r="I47" s="116">
        <v>32946.711</v>
      </c>
      <c r="J47" s="116">
        <v>32979.823</v>
      </c>
      <c r="K47" s="116">
        <v>32470.887</v>
      </c>
      <c r="L47" s="116">
        <f t="shared" si="5"/>
        <v>229518.744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5" customFormat="1" ht="12.75" customHeight="1">
      <c r="A48" s="82" t="s">
        <v>181</v>
      </c>
      <c r="B48" s="102">
        <v>81.6</v>
      </c>
      <c r="C48" s="132"/>
      <c r="D48" s="132"/>
      <c r="E48" s="116">
        <v>72</v>
      </c>
      <c r="F48" s="116">
        <v>78</v>
      </c>
      <c r="G48" s="116">
        <v>73.2</v>
      </c>
      <c r="H48" s="116">
        <v>92.4</v>
      </c>
      <c r="I48" s="116">
        <v>78</v>
      </c>
      <c r="J48" s="116">
        <v>79.2</v>
      </c>
      <c r="K48" s="116">
        <v>76.8</v>
      </c>
      <c r="L48" s="116">
        <f t="shared" si="5"/>
        <v>549.6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5" customFormat="1" ht="12.75" customHeight="1">
      <c r="A49" s="82" t="s">
        <v>130</v>
      </c>
      <c r="B49" s="102">
        <v>283591.342</v>
      </c>
      <c r="C49" s="132"/>
      <c r="D49" s="132"/>
      <c r="E49" s="116">
        <v>244436.497</v>
      </c>
      <c r="F49" s="116">
        <v>244110.957</v>
      </c>
      <c r="G49" s="116">
        <v>235018.596</v>
      </c>
      <c r="H49" s="116">
        <v>236252.869</v>
      </c>
      <c r="I49" s="116">
        <v>235954.789</v>
      </c>
      <c r="J49" s="116">
        <v>241844.838</v>
      </c>
      <c r="K49" s="116">
        <v>230627.153</v>
      </c>
      <c r="L49" s="116">
        <f t="shared" si="5"/>
        <v>1668245.699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5" customFormat="1" ht="12.75" customHeight="1">
      <c r="A50" s="82" t="s">
        <v>131</v>
      </c>
      <c r="B50" s="102">
        <v>256910.22</v>
      </c>
      <c r="C50" s="132"/>
      <c r="D50" s="132"/>
      <c r="E50" s="116">
        <v>221491.167</v>
      </c>
      <c r="F50" s="116">
        <v>220400.251</v>
      </c>
      <c r="G50" s="116">
        <v>211889.976</v>
      </c>
      <c r="H50" s="116">
        <v>212433.334</v>
      </c>
      <c r="I50" s="116">
        <v>212847.273</v>
      </c>
      <c r="J50" s="116">
        <v>217905.977</v>
      </c>
      <c r="K50" s="116">
        <v>207067.917</v>
      </c>
      <c r="L50" s="116">
        <f t="shared" si="5"/>
        <v>1504035.8949999998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5" customFormat="1" ht="12.75" customHeight="1">
      <c r="A51" s="82" t="s">
        <v>132</v>
      </c>
      <c r="B51" s="102">
        <v>17840.446</v>
      </c>
      <c r="C51" s="132"/>
      <c r="D51" s="132"/>
      <c r="E51" s="116">
        <v>14697.03</v>
      </c>
      <c r="F51" s="116">
        <v>15336.045</v>
      </c>
      <c r="G51" s="116">
        <v>14724.202</v>
      </c>
      <c r="H51" s="116">
        <v>15534.653</v>
      </c>
      <c r="I51" s="116">
        <v>14819.457</v>
      </c>
      <c r="J51" s="116">
        <v>15338.523</v>
      </c>
      <c r="K51" s="116">
        <v>15076.746</v>
      </c>
      <c r="L51" s="116">
        <f t="shared" si="5"/>
        <v>105526.656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5" customFormat="1" ht="12.75" customHeight="1">
      <c r="A52" s="82" t="s">
        <v>133</v>
      </c>
      <c r="B52" s="102">
        <v>7914.925</v>
      </c>
      <c r="C52" s="132"/>
      <c r="D52" s="132"/>
      <c r="E52" s="116">
        <v>7254.493</v>
      </c>
      <c r="F52" s="116">
        <v>7596.802</v>
      </c>
      <c r="G52" s="116">
        <v>7217.976</v>
      </c>
      <c r="H52" s="116">
        <v>7421.394</v>
      </c>
      <c r="I52" s="116">
        <v>7357.744</v>
      </c>
      <c r="J52" s="116">
        <v>7465.83</v>
      </c>
      <c r="K52" s="116">
        <v>7637.248</v>
      </c>
      <c r="L52" s="116">
        <f t="shared" si="5"/>
        <v>51951.487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36" customFormat="1" ht="12.75">
      <c r="A53" s="82" t="s">
        <v>134</v>
      </c>
      <c r="B53" s="102">
        <v>341.613</v>
      </c>
      <c r="C53" s="132"/>
      <c r="D53" s="132"/>
      <c r="E53" s="116">
        <v>324.338</v>
      </c>
      <c r="F53" s="116">
        <v>337.134</v>
      </c>
      <c r="G53" s="116">
        <v>722.512</v>
      </c>
      <c r="H53" s="116">
        <v>338.967</v>
      </c>
      <c r="I53" s="116">
        <v>338.967</v>
      </c>
      <c r="J53" s="116">
        <v>374.171</v>
      </c>
      <c r="K53" s="116">
        <v>359.305</v>
      </c>
      <c r="L53" s="116">
        <f t="shared" si="5"/>
        <v>2795.394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12" ht="12.75">
      <c r="A54" s="84" t="s">
        <v>187</v>
      </c>
      <c r="B54" s="103">
        <v>584.138</v>
      </c>
      <c r="C54" s="128"/>
      <c r="D54" s="128"/>
      <c r="E54" s="117">
        <v>669.469</v>
      </c>
      <c r="F54" s="117">
        <v>440.725</v>
      </c>
      <c r="G54" s="117">
        <v>463.93</v>
      </c>
      <c r="H54" s="117">
        <v>524.521</v>
      </c>
      <c r="I54" s="117">
        <v>591.348</v>
      </c>
      <c r="J54" s="117">
        <v>760.337</v>
      </c>
      <c r="K54" s="117">
        <v>485.937</v>
      </c>
      <c r="L54" s="117">
        <f t="shared" si="5"/>
        <v>3936.267</v>
      </c>
    </row>
    <row r="55" spans="1:12" ht="12.75">
      <c r="A55" s="35" t="s">
        <v>150</v>
      </c>
      <c r="B55" s="33" t="e">
        <f>B4+B11+#REF!</f>
        <v>#REF!</v>
      </c>
      <c r="C55" s="33">
        <f>SUM(C4:C54)</f>
        <v>30560939</v>
      </c>
      <c r="D55" s="33">
        <f>SUM(D4:D54)</f>
        <v>30170939</v>
      </c>
      <c r="E55" s="33">
        <f aca="true" t="shared" si="6" ref="E55:K55">E4+E11+E32</f>
        <v>2290729.886</v>
      </c>
      <c r="F55" s="33">
        <f t="shared" si="6"/>
        <v>2307729.031</v>
      </c>
      <c r="G55" s="33">
        <f t="shared" si="6"/>
        <v>2313540.3449999997</v>
      </c>
      <c r="H55" s="33">
        <f t="shared" si="6"/>
        <v>2322674.283</v>
      </c>
      <c r="I55" s="33">
        <f t="shared" si="6"/>
        <v>2315081.187</v>
      </c>
      <c r="J55" s="33">
        <f t="shared" si="6"/>
        <v>2324481.4839999997</v>
      </c>
      <c r="K55" s="33">
        <f t="shared" si="6"/>
        <v>2304924.1629999997</v>
      </c>
      <c r="L55" s="33">
        <f t="shared" si="5"/>
        <v>16179160.378999997</v>
      </c>
    </row>
    <row r="56" spans="1:34" s="7" customFormat="1" ht="12.75">
      <c r="A56" s="85" t="s">
        <v>180</v>
      </c>
      <c r="B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ht="12.75">
      <c r="A57" s="110"/>
    </row>
    <row r="58" ht="12.75">
      <c r="A58" s="7"/>
    </row>
    <row r="59" ht="12.75">
      <c r="A59" s="85"/>
    </row>
    <row r="60" ht="12.75">
      <c r="A60" s="85"/>
    </row>
    <row r="61" spans="1:4" ht="12.75">
      <c r="A61" s="85"/>
      <c r="C61" s="130"/>
      <c r="D61" s="130"/>
    </row>
    <row r="62" spans="1:6" ht="12.75">
      <c r="A62" s="85"/>
      <c r="F62" s="3">
        <v>14</v>
      </c>
    </row>
    <row r="63" ht="12.75">
      <c r="A63" s="85"/>
    </row>
  </sheetData>
  <mergeCells count="4">
    <mergeCell ref="L2:L3"/>
    <mergeCell ref="C2:C3"/>
    <mergeCell ref="D2:D3"/>
    <mergeCell ref="E2:K2"/>
  </mergeCells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8"/>
  <sheetViews>
    <sheetView workbookViewId="0" topLeftCell="A95">
      <selection activeCell="F102" sqref="F102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9.57421875" style="3" customWidth="1"/>
    <col min="4" max="4" width="8.140625" style="3" customWidth="1"/>
    <col min="5" max="5" width="9.7109375" style="3" customWidth="1"/>
    <col min="6" max="6" width="8.421875" style="3" customWidth="1"/>
    <col min="7" max="7" width="9.57421875" style="3" customWidth="1"/>
    <col min="8" max="8" width="8.421875" style="3" customWidth="1"/>
    <col min="9" max="9" width="9.421875" style="3" customWidth="1"/>
    <col min="10" max="16384" width="9.140625" style="3" customWidth="1"/>
  </cols>
  <sheetData>
    <row r="1" spans="1:8" s="2" customFormat="1" ht="15" customHeight="1">
      <c r="A1" s="1" t="s">
        <v>213</v>
      </c>
      <c r="B1" s="1"/>
      <c r="C1" s="1"/>
      <c r="D1" s="1"/>
      <c r="E1" s="1"/>
      <c r="F1" s="1"/>
      <c r="G1" s="1"/>
      <c r="H1" s="1"/>
    </row>
    <row r="2" spans="2:8" s="2" customFormat="1" ht="15" customHeight="1">
      <c r="B2" s="1"/>
      <c r="C2" s="1"/>
      <c r="D2" s="1"/>
      <c r="E2" s="1"/>
      <c r="F2" s="1"/>
      <c r="G2" s="1"/>
      <c r="H2" s="1"/>
    </row>
    <row r="3" spans="1:9" s="7" customFormat="1" ht="15" customHeight="1">
      <c r="A3" s="121" t="s">
        <v>247</v>
      </c>
      <c r="B3" s="109"/>
      <c r="C3" s="109"/>
      <c r="D3" s="109"/>
      <c r="E3" s="109"/>
      <c r="F3" s="109"/>
      <c r="I3" s="109" t="s">
        <v>168</v>
      </c>
    </row>
    <row r="4" spans="1:9" s="7" customFormat="1" ht="12.75" customHeight="1">
      <c r="A4" s="20"/>
      <c r="B4" s="146" t="s">
        <v>88</v>
      </c>
      <c r="C4" s="148" t="s">
        <v>249</v>
      </c>
      <c r="D4" s="146" t="s">
        <v>89</v>
      </c>
      <c r="E4" s="148" t="s">
        <v>249</v>
      </c>
      <c r="F4" s="146" t="s">
        <v>90</v>
      </c>
      <c r="G4" s="148" t="s">
        <v>249</v>
      </c>
      <c r="H4" s="146" t="s">
        <v>169</v>
      </c>
      <c r="I4" s="148" t="s">
        <v>249</v>
      </c>
    </row>
    <row r="5" spans="1:9" s="7" customFormat="1" ht="12.75">
      <c r="A5" s="21"/>
      <c r="B5" s="147"/>
      <c r="C5" s="149"/>
      <c r="D5" s="147"/>
      <c r="E5" s="149"/>
      <c r="F5" s="147"/>
      <c r="G5" s="149"/>
      <c r="H5" s="147"/>
      <c r="I5" s="149"/>
    </row>
    <row r="6" spans="1:9" s="7" customFormat="1" ht="12.75">
      <c r="A6" s="59" t="s">
        <v>0</v>
      </c>
      <c r="B6" s="8">
        <v>175077</v>
      </c>
      <c r="C6" s="8">
        <v>98.92194253750318</v>
      </c>
      <c r="D6" s="8">
        <v>176319</v>
      </c>
      <c r="E6" s="8">
        <v>99.64171277118783</v>
      </c>
      <c r="F6" s="8">
        <v>766294</v>
      </c>
      <c r="G6" s="8">
        <v>99.7133365517367</v>
      </c>
      <c r="H6" s="8">
        <v>131251</v>
      </c>
      <c r="I6" s="8">
        <v>100.01828891920108</v>
      </c>
    </row>
    <row r="7" spans="1:9" ht="12.75">
      <c r="A7" s="16" t="s">
        <v>1</v>
      </c>
      <c r="B7" s="9">
        <v>4699</v>
      </c>
      <c r="C7" s="9">
        <v>99.42869234024545</v>
      </c>
      <c r="D7" s="9">
        <v>14385</v>
      </c>
      <c r="E7" s="9">
        <v>99.72270363951473</v>
      </c>
      <c r="F7" s="12">
        <v>81929</v>
      </c>
      <c r="G7" s="9">
        <v>99.52986053744108</v>
      </c>
      <c r="H7" s="12">
        <v>12295</v>
      </c>
      <c r="I7" s="9">
        <v>100.58905342387303</v>
      </c>
    </row>
    <row r="8" spans="1:9" ht="12.75">
      <c r="A8" s="17" t="s">
        <v>2</v>
      </c>
      <c r="B8" s="10">
        <v>358</v>
      </c>
      <c r="C8" s="10">
        <v>101.41643059490085</v>
      </c>
      <c r="D8" s="10">
        <v>1062</v>
      </c>
      <c r="E8" s="10">
        <v>99.53139643861293</v>
      </c>
      <c r="F8" s="10">
        <v>4861</v>
      </c>
      <c r="G8" s="10">
        <v>99.14338160310014</v>
      </c>
      <c r="H8" s="10">
        <v>758</v>
      </c>
      <c r="I8" s="10">
        <v>99.34469200524246</v>
      </c>
    </row>
    <row r="9" spans="1:9" ht="12.75">
      <c r="A9" s="17" t="s">
        <v>3</v>
      </c>
      <c r="B9" s="10">
        <v>830</v>
      </c>
      <c r="C9" s="10">
        <v>100.48426150121065</v>
      </c>
      <c r="D9" s="10">
        <v>2054</v>
      </c>
      <c r="E9" s="10">
        <v>100.440097799511</v>
      </c>
      <c r="F9" s="10">
        <v>13929</v>
      </c>
      <c r="G9" s="10">
        <v>97.85724322045806</v>
      </c>
      <c r="H9" s="10">
        <v>2238</v>
      </c>
      <c r="I9" s="10">
        <v>101.72727272727273</v>
      </c>
    </row>
    <row r="10" spans="1:9" ht="12.75">
      <c r="A10" s="17" t="s">
        <v>4</v>
      </c>
      <c r="B10" s="10">
        <v>398</v>
      </c>
      <c r="C10" s="10">
        <v>97.31051344743277</v>
      </c>
      <c r="D10" s="10">
        <v>1233</v>
      </c>
      <c r="E10" s="10">
        <v>98.32535885167464</v>
      </c>
      <c r="F10" s="10">
        <v>7486</v>
      </c>
      <c r="G10" s="10">
        <v>99.23117709437965</v>
      </c>
      <c r="H10" s="10">
        <v>1173</v>
      </c>
      <c r="I10" s="10">
        <v>100.25641025641025</v>
      </c>
    </row>
    <row r="11" spans="1:9" ht="12.75">
      <c r="A11" s="17" t="s">
        <v>5</v>
      </c>
      <c r="B11" s="10">
        <v>425</v>
      </c>
      <c r="C11" s="10">
        <v>99.76525821596243</v>
      </c>
      <c r="D11" s="10">
        <v>1361</v>
      </c>
      <c r="E11" s="10">
        <v>99.34306569343066</v>
      </c>
      <c r="F11" s="10">
        <v>13647</v>
      </c>
      <c r="G11" s="10">
        <v>99.82444590739522</v>
      </c>
      <c r="H11" s="10">
        <v>1831</v>
      </c>
      <c r="I11" s="10">
        <v>100.21893814997263</v>
      </c>
    </row>
    <row r="12" spans="1:9" ht="12.75">
      <c r="A12" s="17" t="s">
        <v>6</v>
      </c>
      <c r="B12" s="10">
        <v>768</v>
      </c>
      <c r="C12" s="10">
        <v>101.58730158730158</v>
      </c>
      <c r="D12" s="10">
        <v>1535</v>
      </c>
      <c r="E12" s="10">
        <v>99.93489583333334</v>
      </c>
      <c r="F12" s="10">
        <v>17391</v>
      </c>
      <c r="G12" s="10">
        <v>99.7190366972477</v>
      </c>
      <c r="H12" s="10">
        <v>2129</v>
      </c>
      <c r="I12" s="10">
        <v>99.67228464419475</v>
      </c>
    </row>
    <row r="13" spans="1:9" ht="12.75">
      <c r="A13" s="17" t="s">
        <v>7</v>
      </c>
      <c r="B13" s="10">
        <v>1006</v>
      </c>
      <c r="C13" s="10">
        <v>98.72423945044162</v>
      </c>
      <c r="D13" s="10">
        <v>2625</v>
      </c>
      <c r="E13" s="10">
        <v>99.31895573212259</v>
      </c>
      <c r="F13" s="10">
        <v>9081</v>
      </c>
      <c r="G13" s="10">
        <v>100.17650303364589</v>
      </c>
      <c r="H13" s="10">
        <v>1590</v>
      </c>
      <c r="I13" s="10">
        <v>100.12594458438286</v>
      </c>
    </row>
    <row r="14" spans="1:9" ht="12.75">
      <c r="A14" s="17" t="s">
        <v>8</v>
      </c>
      <c r="B14" s="10">
        <v>498</v>
      </c>
      <c r="C14" s="10">
        <v>101.01419878296144</v>
      </c>
      <c r="D14" s="10">
        <v>2434</v>
      </c>
      <c r="E14" s="10">
        <v>99.55010224948875</v>
      </c>
      <c r="F14" s="10">
        <v>7924</v>
      </c>
      <c r="G14" s="10">
        <v>100.52010655841686</v>
      </c>
      <c r="H14" s="10">
        <v>1287</v>
      </c>
      <c r="I14" s="10">
        <v>100.1556420233463</v>
      </c>
    </row>
    <row r="15" spans="1:9" ht="12.75">
      <c r="A15" s="17" t="s">
        <v>9</v>
      </c>
      <c r="B15" s="10">
        <v>416</v>
      </c>
      <c r="C15" s="10">
        <v>93.69369369369369</v>
      </c>
      <c r="D15" s="10">
        <v>2081</v>
      </c>
      <c r="E15" s="10">
        <v>100.77481840193705</v>
      </c>
      <c r="F15" s="10">
        <v>7610</v>
      </c>
      <c r="G15" s="10">
        <v>100.44878563885955</v>
      </c>
      <c r="H15" s="10">
        <v>1289</v>
      </c>
      <c r="I15" s="10">
        <v>102.79106858054226</v>
      </c>
    </row>
    <row r="16" spans="1:9" ht="12.75">
      <c r="A16" s="15" t="s">
        <v>10</v>
      </c>
      <c r="B16" s="9">
        <v>13717</v>
      </c>
      <c r="C16" s="9">
        <v>98.20303550973654</v>
      </c>
      <c r="D16" s="9">
        <v>18982</v>
      </c>
      <c r="E16" s="9">
        <v>99.52288575473182</v>
      </c>
      <c r="F16" s="9">
        <v>78165</v>
      </c>
      <c r="G16" s="9">
        <v>99.86584898428517</v>
      </c>
      <c r="H16" s="9">
        <v>12247</v>
      </c>
      <c r="I16" s="9">
        <v>100.36056707367041</v>
      </c>
    </row>
    <row r="17" spans="1:9" ht="12.75">
      <c r="A17" s="17" t="s">
        <v>11</v>
      </c>
      <c r="B17" s="10">
        <v>2987</v>
      </c>
      <c r="C17" s="10">
        <v>98.03085001640959</v>
      </c>
      <c r="D17" s="10">
        <v>4583</v>
      </c>
      <c r="E17" s="10">
        <v>99.11332179930797</v>
      </c>
      <c r="F17" s="10">
        <v>16584</v>
      </c>
      <c r="G17" s="10">
        <v>100.32667876588022</v>
      </c>
      <c r="H17" s="10">
        <v>2587</v>
      </c>
      <c r="I17" s="10">
        <v>100.46601941747572</v>
      </c>
    </row>
    <row r="18" spans="1:9" ht="12.75">
      <c r="A18" s="17" t="s">
        <v>12</v>
      </c>
      <c r="B18" s="10">
        <v>3060</v>
      </c>
      <c r="C18" s="10">
        <v>98.1398332264272</v>
      </c>
      <c r="D18" s="10">
        <v>3630</v>
      </c>
      <c r="E18" s="10">
        <v>99.78009895547004</v>
      </c>
      <c r="F18" s="10">
        <v>13327</v>
      </c>
      <c r="G18" s="10">
        <v>100.21054214602603</v>
      </c>
      <c r="H18" s="10">
        <v>2111</v>
      </c>
      <c r="I18" s="10">
        <v>99.85808893093662</v>
      </c>
    </row>
    <row r="19" spans="1:9" ht="12.75">
      <c r="A19" s="17" t="s">
        <v>13</v>
      </c>
      <c r="B19" s="10">
        <v>1410</v>
      </c>
      <c r="C19" s="10">
        <v>97.0406056434962</v>
      </c>
      <c r="D19" s="10">
        <v>1245</v>
      </c>
      <c r="E19" s="10">
        <v>99.20318725099602</v>
      </c>
      <c r="F19" s="10">
        <v>6476</v>
      </c>
      <c r="G19" s="10">
        <v>100</v>
      </c>
      <c r="H19" s="10">
        <v>1047</v>
      </c>
      <c r="I19" s="10">
        <v>101.35527589545015</v>
      </c>
    </row>
    <row r="20" spans="1:9" ht="12.75">
      <c r="A20" s="17" t="s">
        <v>14</v>
      </c>
      <c r="B20" s="10">
        <v>1293</v>
      </c>
      <c r="C20" s="10">
        <v>97.29119638826185</v>
      </c>
      <c r="D20" s="10">
        <v>2321</v>
      </c>
      <c r="E20" s="10">
        <v>101.04484109708316</v>
      </c>
      <c r="F20" s="10">
        <v>8726</v>
      </c>
      <c r="G20" s="10">
        <v>99.89696622781912</v>
      </c>
      <c r="H20" s="10">
        <v>1270</v>
      </c>
      <c r="I20" s="10">
        <v>100.39525691699605</v>
      </c>
    </row>
    <row r="21" spans="1:9" ht="12.75">
      <c r="A21" s="17" t="s">
        <v>15</v>
      </c>
      <c r="B21" s="10">
        <v>1289</v>
      </c>
      <c r="C21" s="10">
        <v>99.84508133230054</v>
      </c>
      <c r="D21" s="10">
        <v>1616</v>
      </c>
      <c r="E21" s="10">
        <v>99.63008631319359</v>
      </c>
      <c r="F21" s="10">
        <v>8510</v>
      </c>
      <c r="G21" s="10">
        <v>99.66038177772573</v>
      </c>
      <c r="H21" s="10">
        <v>1371</v>
      </c>
      <c r="I21" s="10">
        <v>100.29261155815654</v>
      </c>
    </row>
    <row r="22" spans="1:9" ht="12.75">
      <c r="A22" s="17" t="s">
        <v>16</v>
      </c>
      <c r="B22" s="10">
        <v>1263</v>
      </c>
      <c r="C22" s="10">
        <v>100</v>
      </c>
      <c r="D22" s="10">
        <v>1117</v>
      </c>
      <c r="E22" s="10">
        <v>94.02356902356902</v>
      </c>
      <c r="F22" s="10">
        <v>6780</v>
      </c>
      <c r="G22" s="10">
        <v>99.55947136563876</v>
      </c>
      <c r="H22" s="10">
        <v>1094</v>
      </c>
      <c r="I22" s="10">
        <v>101.95712954333645</v>
      </c>
    </row>
    <row r="23" spans="1:9" ht="12.75">
      <c r="A23" s="17" t="s">
        <v>17</v>
      </c>
      <c r="B23" s="10">
        <v>2415</v>
      </c>
      <c r="C23" s="10">
        <v>97.89217673287393</v>
      </c>
      <c r="D23" s="10">
        <v>4470</v>
      </c>
      <c r="E23" s="10">
        <v>100.472016183412</v>
      </c>
      <c r="F23" s="10">
        <v>17762</v>
      </c>
      <c r="G23" s="10">
        <v>99.3344891225323</v>
      </c>
      <c r="H23" s="10">
        <v>2767</v>
      </c>
      <c r="I23" s="10">
        <v>99.6757925072046</v>
      </c>
    </row>
    <row r="24" spans="1:9" ht="12.75">
      <c r="A24" s="15" t="s">
        <v>18</v>
      </c>
      <c r="B24" s="9">
        <v>11055</v>
      </c>
      <c r="C24" s="9">
        <v>98.30161835319224</v>
      </c>
      <c r="D24" s="9">
        <v>19931</v>
      </c>
      <c r="E24" s="9">
        <v>100.35750251762336</v>
      </c>
      <c r="F24" s="9">
        <v>84751</v>
      </c>
      <c r="G24" s="9">
        <v>99.72348386793118</v>
      </c>
      <c r="H24" s="9">
        <v>12588</v>
      </c>
      <c r="I24" s="9">
        <v>99.65956773018763</v>
      </c>
    </row>
    <row r="25" spans="1:9" ht="12.75">
      <c r="A25" s="17" t="s">
        <v>19</v>
      </c>
      <c r="B25" s="10">
        <v>905</v>
      </c>
      <c r="C25" s="10">
        <v>97.94372294372295</v>
      </c>
      <c r="D25" s="10">
        <v>1374</v>
      </c>
      <c r="E25" s="10">
        <v>100.58565153733528</v>
      </c>
      <c r="F25" s="10">
        <v>5430</v>
      </c>
      <c r="G25" s="10">
        <v>99.6147495872317</v>
      </c>
      <c r="H25" s="10">
        <v>869</v>
      </c>
      <c r="I25" s="10">
        <v>100</v>
      </c>
    </row>
    <row r="26" spans="1:9" ht="12.75">
      <c r="A26" s="17" t="s">
        <v>20</v>
      </c>
      <c r="B26" s="10">
        <v>1279</v>
      </c>
      <c r="C26" s="10">
        <v>101.26682501979414</v>
      </c>
      <c r="D26" s="10">
        <v>1649</v>
      </c>
      <c r="E26" s="10">
        <v>100.48750761730652</v>
      </c>
      <c r="F26" s="10">
        <v>8786</v>
      </c>
      <c r="G26" s="10">
        <v>99.35542236797467</v>
      </c>
      <c r="H26" s="10">
        <v>1235</v>
      </c>
      <c r="I26" s="10">
        <v>99.6771589991929</v>
      </c>
    </row>
    <row r="27" spans="1:9" ht="12.75">
      <c r="A27" s="17" t="s">
        <v>21</v>
      </c>
      <c r="B27" s="10">
        <v>552</v>
      </c>
      <c r="C27" s="10">
        <v>97.01230228471002</v>
      </c>
      <c r="D27" s="10">
        <v>764</v>
      </c>
      <c r="E27" s="10">
        <v>100.1310615989515</v>
      </c>
      <c r="F27" s="10">
        <v>3778</v>
      </c>
      <c r="G27" s="10">
        <v>99.36875328774329</v>
      </c>
      <c r="H27" s="10">
        <v>497</v>
      </c>
      <c r="I27" s="10">
        <v>98.0276134122288</v>
      </c>
    </row>
    <row r="28" spans="1:9" ht="12.75">
      <c r="A28" s="17" t="s">
        <v>22</v>
      </c>
      <c r="B28" s="10">
        <v>972</v>
      </c>
      <c r="C28" s="10">
        <v>98.0827447023209</v>
      </c>
      <c r="D28" s="10">
        <v>1719</v>
      </c>
      <c r="E28" s="10">
        <v>99.19215233698789</v>
      </c>
      <c r="F28" s="10">
        <v>8481</v>
      </c>
      <c r="G28" s="10">
        <v>99.55393825566381</v>
      </c>
      <c r="H28" s="10">
        <v>1211</v>
      </c>
      <c r="I28" s="10">
        <v>100</v>
      </c>
    </row>
    <row r="29" spans="1:9" ht="12.75">
      <c r="A29" s="17" t="s">
        <v>23</v>
      </c>
      <c r="B29" s="10">
        <v>1397</v>
      </c>
      <c r="C29" s="10">
        <v>99.21875</v>
      </c>
      <c r="D29" s="10">
        <v>1640</v>
      </c>
      <c r="E29" s="10">
        <v>99.93906154783669</v>
      </c>
      <c r="F29" s="10">
        <v>6489</v>
      </c>
      <c r="G29" s="10">
        <v>99.63150621833256</v>
      </c>
      <c r="H29" s="10">
        <v>995</v>
      </c>
      <c r="I29" s="10">
        <v>99.6993987975952</v>
      </c>
    </row>
    <row r="30" spans="1:9" ht="12.75">
      <c r="A30" s="17" t="s">
        <v>24</v>
      </c>
      <c r="B30" s="10">
        <v>1408</v>
      </c>
      <c r="C30" s="10">
        <v>95.65217391304348</v>
      </c>
      <c r="D30" s="10">
        <v>3425</v>
      </c>
      <c r="E30" s="10">
        <v>100.73529411764706</v>
      </c>
      <c r="F30" s="10">
        <v>9740</v>
      </c>
      <c r="G30" s="10">
        <v>99.91793188346327</v>
      </c>
      <c r="H30" s="10">
        <v>1529</v>
      </c>
      <c r="I30" s="10">
        <v>98.51804123711341</v>
      </c>
    </row>
    <row r="31" spans="1:9" ht="12.75">
      <c r="A31" s="17" t="s">
        <v>25</v>
      </c>
      <c r="B31" s="10">
        <v>2648</v>
      </c>
      <c r="C31" s="10">
        <v>99.51146185644495</v>
      </c>
      <c r="D31" s="10">
        <v>4413</v>
      </c>
      <c r="E31" s="10">
        <v>101.47160266727984</v>
      </c>
      <c r="F31" s="10">
        <v>19913</v>
      </c>
      <c r="G31" s="10">
        <v>99.92974356400863</v>
      </c>
      <c r="H31" s="10">
        <v>2885</v>
      </c>
      <c r="I31" s="10">
        <v>100.10409437890353</v>
      </c>
    </row>
    <row r="32" spans="1:9" ht="12.75">
      <c r="A32" s="17" t="s">
        <v>26</v>
      </c>
      <c r="B32" s="10">
        <v>628</v>
      </c>
      <c r="C32" s="10">
        <v>95.2959028831563</v>
      </c>
      <c r="D32" s="10">
        <v>2286</v>
      </c>
      <c r="E32" s="10">
        <v>99.30495221546481</v>
      </c>
      <c r="F32" s="10">
        <v>6533</v>
      </c>
      <c r="G32" s="10">
        <v>100.0765931372549</v>
      </c>
      <c r="H32" s="10">
        <v>1060</v>
      </c>
      <c r="I32" s="10">
        <v>100.66476733143399</v>
      </c>
    </row>
    <row r="33" spans="1:9" ht="12.75">
      <c r="A33" s="16" t="s">
        <v>27</v>
      </c>
      <c r="B33" s="10">
        <v>1266</v>
      </c>
      <c r="C33" s="10">
        <v>97.45958429561202</v>
      </c>
      <c r="D33" s="10">
        <v>2661</v>
      </c>
      <c r="E33" s="10">
        <v>99.84990619136961</v>
      </c>
      <c r="F33" s="10">
        <v>15601</v>
      </c>
      <c r="G33" s="10">
        <v>99.65506228042159</v>
      </c>
      <c r="H33" s="10">
        <v>2307</v>
      </c>
      <c r="I33" s="10">
        <v>99.4396551724138</v>
      </c>
    </row>
    <row r="34" spans="1:9" ht="12.75">
      <c r="A34" s="15" t="s">
        <v>28</v>
      </c>
      <c r="B34" s="9">
        <v>27252</v>
      </c>
      <c r="C34" s="9">
        <v>98.64620285238543</v>
      </c>
      <c r="D34" s="9">
        <v>26417</v>
      </c>
      <c r="E34" s="9">
        <v>100.25426944971537</v>
      </c>
      <c r="F34" s="9">
        <v>98729</v>
      </c>
      <c r="G34" s="9">
        <v>99.69907197027074</v>
      </c>
      <c r="H34" s="9">
        <v>15527</v>
      </c>
      <c r="I34" s="9">
        <v>99.91634491634491</v>
      </c>
    </row>
    <row r="35" spans="1:9" ht="12.75">
      <c r="A35" s="18" t="s">
        <v>29</v>
      </c>
      <c r="B35" s="11">
        <v>4144</v>
      </c>
      <c r="C35" s="11">
        <v>99.20995930093368</v>
      </c>
      <c r="D35" s="11">
        <v>3913</v>
      </c>
      <c r="E35" s="11">
        <v>101.16339193381592</v>
      </c>
      <c r="F35" s="11">
        <v>14500</v>
      </c>
      <c r="G35" s="11">
        <v>99.84163051711079</v>
      </c>
      <c r="H35" s="11">
        <v>2233</v>
      </c>
      <c r="I35" s="11">
        <v>100.85817524841916</v>
      </c>
    </row>
    <row r="36" spans="1:9" ht="12.75">
      <c r="A36" s="17" t="s">
        <v>30</v>
      </c>
      <c r="B36" s="10">
        <v>6317</v>
      </c>
      <c r="C36" s="10">
        <v>98.38031459274256</v>
      </c>
      <c r="D36" s="10">
        <v>6452</v>
      </c>
      <c r="E36" s="10">
        <v>100.42023346303502</v>
      </c>
      <c r="F36" s="10">
        <v>16513</v>
      </c>
      <c r="G36" s="10">
        <v>100.01817080557238</v>
      </c>
      <c r="H36" s="10">
        <v>2572</v>
      </c>
      <c r="I36" s="10">
        <v>98.92307692307692</v>
      </c>
    </row>
    <row r="37" spans="1:9" ht="12.75">
      <c r="A37" s="17" t="s">
        <v>31</v>
      </c>
      <c r="B37" s="10">
        <v>4631</v>
      </c>
      <c r="C37" s="10">
        <v>99.80603448275862</v>
      </c>
      <c r="D37" s="10">
        <v>4182</v>
      </c>
      <c r="E37" s="10">
        <v>98.07692307692307</v>
      </c>
      <c r="F37" s="10">
        <v>23733</v>
      </c>
      <c r="G37" s="10">
        <v>99.73944105904602</v>
      </c>
      <c r="H37" s="10">
        <v>3610</v>
      </c>
      <c r="I37" s="10">
        <v>100.08317161075686</v>
      </c>
    </row>
    <row r="38" spans="1:9" ht="12.75">
      <c r="A38" s="17" t="s">
        <v>32</v>
      </c>
      <c r="B38" s="10">
        <v>6331</v>
      </c>
      <c r="C38" s="10">
        <v>97.97276385020118</v>
      </c>
      <c r="D38" s="10">
        <v>5036</v>
      </c>
      <c r="E38" s="10">
        <v>100.90162292125827</v>
      </c>
      <c r="F38" s="10">
        <v>20206</v>
      </c>
      <c r="G38" s="10">
        <v>99.06358778251703</v>
      </c>
      <c r="H38" s="10">
        <v>3223</v>
      </c>
      <c r="I38" s="10">
        <v>99.90700557966522</v>
      </c>
    </row>
    <row r="39" spans="1:9" ht="12.75">
      <c r="A39" s="17" t="s">
        <v>33</v>
      </c>
      <c r="B39" s="10">
        <v>2430</v>
      </c>
      <c r="C39" s="10">
        <v>99.8766954377312</v>
      </c>
      <c r="D39" s="10">
        <v>1465</v>
      </c>
      <c r="E39" s="10">
        <v>100.82587749483827</v>
      </c>
      <c r="F39" s="10">
        <v>7638</v>
      </c>
      <c r="G39" s="10">
        <v>100.26253609871358</v>
      </c>
      <c r="H39" s="10">
        <v>1256</v>
      </c>
      <c r="I39" s="10">
        <v>100.23942537909019</v>
      </c>
    </row>
    <row r="40" spans="1:9" ht="12.75">
      <c r="A40" s="17" t="s">
        <v>34</v>
      </c>
      <c r="B40" s="10">
        <v>1941</v>
      </c>
      <c r="C40" s="10">
        <v>97.39086803813348</v>
      </c>
      <c r="D40" s="10">
        <v>2931</v>
      </c>
      <c r="E40" s="10">
        <v>100.58339052848318</v>
      </c>
      <c r="F40" s="10">
        <v>10293</v>
      </c>
      <c r="G40" s="10">
        <v>99.59361393323658</v>
      </c>
      <c r="H40" s="10">
        <v>1664</v>
      </c>
      <c r="I40" s="10">
        <v>99.64071856287426</v>
      </c>
    </row>
    <row r="41" spans="1:9" ht="12.75">
      <c r="A41" s="16" t="s">
        <v>35</v>
      </c>
      <c r="B41" s="12">
        <v>1458</v>
      </c>
      <c r="C41" s="12">
        <v>97.2</v>
      </c>
      <c r="D41" s="12">
        <v>2438</v>
      </c>
      <c r="E41" s="12">
        <v>100.12320328542094</v>
      </c>
      <c r="F41" s="12">
        <v>5846</v>
      </c>
      <c r="G41" s="12">
        <v>99.9487091810566</v>
      </c>
      <c r="H41" s="12">
        <v>969</v>
      </c>
      <c r="I41" s="12">
        <v>99.89690721649484</v>
      </c>
    </row>
    <row r="42" spans="1:9" ht="12.75">
      <c r="A42" s="15" t="s">
        <v>36</v>
      </c>
      <c r="B42" s="9">
        <v>15972</v>
      </c>
      <c r="C42" s="9">
        <v>97.14146697482057</v>
      </c>
      <c r="D42" s="9">
        <v>24242</v>
      </c>
      <c r="E42" s="9">
        <v>98.39272668236057</v>
      </c>
      <c r="F42" s="9">
        <v>101324</v>
      </c>
      <c r="G42" s="9">
        <v>99.81283369781508</v>
      </c>
      <c r="H42" s="9">
        <v>18147</v>
      </c>
      <c r="I42" s="9">
        <v>99.70879120879121</v>
      </c>
    </row>
    <row r="43" spans="1:9" ht="12.75">
      <c r="A43" s="17" t="s">
        <v>37</v>
      </c>
      <c r="B43" s="10">
        <v>678</v>
      </c>
      <c r="C43" s="10">
        <v>94.42896935933148</v>
      </c>
      <c r="D43" s="10">
        <v>993</v>
      </c>
      <c r="E43" s="10">
        <v>104.08805031446542</v>
      </c>
      <c r="F43" s="10">
        <v>4511</v>
      </c>
      <c r="G43" s="10">
        <v>100.31131865688236</v>
      </c>
      <c r="H43" s="10">
        <v>950</v>
      </c>
      <c r="I43" s="10">
        <v>100.95642933049946</v>
      </c>
    </row>
    <row r="44" spans="1:9" ht="12.75">
      <c r="A44" s="17" t="s">
        <v>38</v>
      </c>
      <c r="B44" s="10">
        <v>1879</v>
      </c>
      <c r="C44" s="10">
        <v>95.9652706843718</v>
      </c>
      <c r="D44" s="10">
        <v>4864</v>
      </c>
      <c r="E44" s="10">
        <v>109.15619389587074</v>
      </c>
      <c r="F44" s="10">
        <v>13575</v>
      </c>
      <c r="G44" s="10">
        <v>99.83085747904103</v>
      </c>
      <c r="H44" s="10">
        <v>2543</v>
      </c>
      <c r="I44" s="10">
        <v>99.56930305403289</v>
      </c>
    </row>
    <row r="45" spans="1:9" ht="12.75">
      <c r="A45" s="17" t="s">
        <v>39</v>
      </c>
      <c r="B45" s="10">
        <v>1142</v>
      </c>
      <c r="C45" s="10">
        <v>97.85775492716367</v>
      </c>
      <c r="D45" s="10">
        <v>1099</v>
      </c>
      <c r="E45" s="10">
        <v>101.57116451016637</v>
      </c>
      <c r="F45" s="10">
        <v>5839</v>
      </c>
      <c r="G45" s="10">
        <v>99.7267292912041</v>
      </c>
      <c r="H45" s="10">
        <v>1137</v>
      </c>
      <c r="I45" s="10">
        <v>100.26455026455025</v>
      </c>
    </row>
    <row r="46" spans="1:9" ht="12.75">
      <c r="A46" s="17" t="s">
        <v>40</v>
      </c>
      <c r="B46" s="10">
        <v>935</v>
      </c>
      <c r="C46" s="10">
        <v>96.79089026915115</v>
      </c>
      <c r="D46" s="10">
        <v>924</v>
      </c>
      <c r="E46" s="10">
        <v>102.78086763070078</v>
      </c>
      <c r="F46" s="10">
        <v>5040</v>
      </c>
      <c r="G46" s="10">
        <v>100.39840637450199</v>
      </c>
      <c r="H46" s="10">
        <v>905</v>
      </c>
      <c r="I46" s="10">
        <v>100.22148394241417</v>
      </c>
    </row>
    <row r="47" spans="1:9" ht="12.75">
      <c r="A47" s="17" t="s">
        <v>41</v>
      </c>
      <c r="B47" s="10">
        <v>1821</v>
      </c>
      <c r="C47" s="10">
        <v>98.37925445705025</v>
      </c>
      <c r="D47" s="10">
        <v>2140</v>
      </c>
      <c r="E47" s="10">
        <v>93.32751853467074</v>
      </c>
      <c r="F47" s="10">
        <v>10417</v>
      </c>
      <c r="G47" s="10">
        <v>99.80837405384689</v>
      </c>
      <c r="H47" s="10">
        <v>1576</v>
      </c>
      <c r="I47" s="10">
        <v>99.4949494949495</v>
      </c>
    </row>
    <row r="48" spans="1:9" ht="12.75">
      <c r="A48" s="17" t="s">
        <v>42</v>
      </c>
      <c r="B48" s="10">
        <v>2543</v>
      </c>
      <c r="C48" s="10">
        <v>98.2612055641422</v>
      </c>
      <c r="D48" s="10">
        <v>4726</v>
      </c>
      <c r="E48" s="10">
        <v>91.62466072120978</v>
      </c>
      <c r="F48" s="10">
        <v>14242</v>
      </c>
      <c r="G48" s="10">
        <v>99.5665548098434</v>
      </c>
      <c r="H48" s="10">
        <v>2251</v>
      </c>
      <c r="I48" s="10">
        <v>99.68999114260407</v>
      </c>
    </row>
    <row r="49" spans="1:9" ht="12.75">
      <c r="A49" s="17" t="s">
        <v>43</v>
      </c>
      <c r="B49" s="10">
        <v>918</v>
      </c>
      <c r="C49" s="10">
        <v>91.16186693147964</v>
      </c>
      <c r="D49" s="10">
        <v>1788</v>
      </c>
      <c r="E49" s="10">
        <v>100.61902082160945</v>
      </c>
      <c r="F49" s="10">
        <v>8859</v>
      </c>
      <c r="G49" s="10">
        <v>100.02258100937111</v>
      </c>
      <c r="H49" s="10">
        <v>2368</v>
      </c>
      <c r="I49" s="10">
        <v>98.9139515455305</v>
      </c>
    </row>
    <row r="50" spans="1:9" ht="12.75">
      <c r="A50" s="17" t="s">
        <v>44</v>
      </c>
      <c r="B50" s="10">
        <v>1787</v>
      </c>
      <c r="C50" s="10">
        <v>98.4573002754821</v>
      </c>
      <c r="D50" s="10">
        <v>1929</v>
      </c>
      <c r="E50" s="10">
        <v>96.40179910044976</v>
      </c>
      <c r="F50" s="10">
        <v>8496</v>
      </c>
      <c r="G50" s="10">
        <v>99.6715157203191</v>
      </c>
      <c r="H50" s="10">
        <v>1433</v>
      </c>
      <c r="I50" s="10">
        <v>100.49088359046283</v>
      </c>
    </row>
    <row r="51" spans="1:9" ht="12.75">
      <c r="A51" s="17" t="s">
        <v>45</v>
      </c>
      <c r="B51" s="10">
        <v>561</v>
      </c>
      <c r="C51" s="10">
        <v>97.56521739130434</v>
      </c>
      <c r="D51" s="10">
        <v>1039</v>
      </c>
      <c r="E51" s="10">
        <v>99.80787704130644</v>
      </c>
      <c r="F51" s="10">
        <v>2232</v>
      </c>
      <c r="G51" s="10">
        <v>99.73190348525469</v>
      </c>
      <c r="H51" s="10">
        <v>323</v>
      </c>
      <c r="I51" s="10">
        <v>98.47560975609755</v>
      </c>
    </row>
    <row r="52" spans="1:9" ht="12.75">
      <c r="A52" s="17" t="s">
        <v>46</v>
      </c>
      <c r="B52" s="10">
        <v>626</v>
      </c>
      <c r="C52" s="10">
        <v>98.42767295597484</v>
      </c>
      <c r="D52" s="10">
        <v>900</v>
      </c>
      <c r="E52" s="10">
        <v>103.09278350515463</v>
      </c>
      <c r="F52" s="10">
        <v>5319</v>
      </c>
      <c r="G52" s="10">
        <v>100.20723436322531</v>
      </c>
      <c r="H52" s="10">
        <v>1087</v>
      </c>
      <c r="I52" s="10">
        <v>98.99817850637523</v>
      </c>
    </row>
    <row r="53" spans="1:9" ht="12.75">
      <c r="A53" s="16" t="s">
        <v>47</v>
      </c>
      <c r="B53" s="12">
        <v>3082</v>
      </c>
      <c r="C53" s="12">
        <v>97.50079088895919</v>
      </c>
      <c r="D53" s="12">
        <v>3840</v>
      </c>
      <c r="E53" s="12">
        <v>93.56725146198829</v>
      </c>
      <c r="F53" s="12">
        <v>22794</v>
      </c>
      <c r="G53" s="12">
        <v>99.64154572477706</v>
      </c>
      <c r="H53" s="12">
        <v>3574</v>
      </c>
      <c r="I53" s="12">
        <v>99.83240223463687</v>
      </c>
    </row>
    <row r="54" spans="1:9" ht="12.75">
      <c r="A54" s="37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7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7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7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37"/>
      <c r="B59" s="23"/>
      <c r="C59" s="23"/>
      <c r="D59" s="23">
        <v>15</v>
      </c>
      <c r="E59" s="23"/>
      <c r="F59" s="23"/>
      <c r="G59" s="23"/>
      <c r="H59" s="23"/>
      <c r="I59" s="23"/>
    </row>
    <row r="60" spans="1:9" ht="12.75">
      <c r="A60" s="37"/>
      <c r="B60" s="23"/>
      <c r="C60" s="23"/>
      <c r="D60" s="23"/>
      <c r="E60" s="23"/>
      <c r="F60" s="23"/>
      <c r="G60" s="23"/>
      <c r="H60" s="23"/>
      <c r="I60" s="23"/>
    </row>
    <row r="61" spans="1:8" s="2" customFormat="1" ht="15" customHeight="1">
      <c r="A61" s="1" t="s">
        <v>213</v>
      </c>
      <c r="B61" s="1"/>
      <c r="C61" s="1"/>
      <c r="D61" s="1"/>
      <c r="E61" s="1"/>
      <c r="F61" s="1"/>
      <c r="G61" s="1"/>
      <c r="H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8" s="7" customFormat="1" ht="15" customHeight="1">
      <c r="A63" s="121" t="s">
        <v>247</v>
      </c>
      <c r="B63" s="109"/>
      <c r="C63" s="109"/>
      <c r="D63" s="109"/>
      <c r="E63" s="109"/>
      <c r="F63" s="109"/>
      <c r="H63" s="109" t="s">
        <v>170</v>
      </c>
    </row>
    <row r="64" spans="1:9" s="7" customFormat="1" ht="12.75" customHeight="1">
      <c r="A64" s="20"/>
      <c r="B64" s="146" t="s">
        <v>88</v>
      </c>
      <c r="C64" s="148" t="s">
        <v>249</v>
      </c>
      <c r="D64" s="146" t="s">
        <v>89</v>
      </c>
      <c r="E64" s="148" t="s">
        <v>249</v>
      </c>
      <c r="F64" s="146" t="s">
        <v>90</v>
      </c>
      <c r="G64" s="148" t="s">
        <v>249</v>
      </c>
      <c r="H64" s="146" t="s">
        <v>169</v>
      </c>
      <c r="I64" s="148" t="s">
        <v>249</v>
      </c>
    </row>
    <row r="65" spans="1:9" s="7" customFormat="1" ht="12.75">
      <c r="A65" s="21"/>
      <c r="B65" s="147"/>
      <c r="C65" s="149"/>
      <c r="D65" s="147"/>
      <c r="E65" s="149"/>
      <c r="F65" s="147"/>
      <c r="G65" s="149"/>
      <c r="H65" s="147"/>
      <c r="I65" s="149"/>
    </row>
    <row r="66" spans="1:9" ht="12.75">
      <c r="A66" s="15" t="s">
        <v>48</v>
      </c>
      <c r="B66" s="12">
        <v>33419</v>
      </c>
      <c r="C66" s="12">
        <v>98.76758482090081</v>
      </c>
      <c r="D66" s="12">
        <v>18724</v>
      </c>
      <c r="E66" s="12">
        <v>101.27650367806145</v>
      </c>
      <c r="F66" s="12">
        <v>92919</v>
      </c>
      <c r="G66" s="12">
        <v>99.66641638957418</v>
      </c>
      <c r="H66" s="12">
        <v>15623</v>
      </c>
      <c r="I66" s="12">
        <v>100.11534764498558</v>
      </c>
    </row>
    <row r="67" spans="1:9" ht="12.75">
      <c r="A67" s="17" t="s">
        <v>49</v>
      </c>
      <c r="B67" s="10">
        <v>2049</v>
      </c>
      <c r="C67" s="10">
        <v>97.99139167862266</v>
      </c>
      <c r="D67" s="10">
        <v>1872</v>
      </c>
      <c r="E67" s="10">
        <v>100.86206896551724</v>
      </c>
      <c r="F67" s="10">
        <v>16181</v>
      </c>
      <c r="G67" s="10">
        <v>99.90121627461875</v>
      </c>
      <c r="H67" s="10">
        <v>2092</v>
      </c>
      <c r="I67" s="10">
        <v>100.67372473532244</v>
      </c>
    </row>
    <row r="68" spans="1:9" ht="12.75">
      <c r="A68" s="17" t="s">
        <v>50</v>
      </c>
      <c r="B68" s="10">
        <v>768</v>
      </c>
      <c r="C68" s="10">
        <v>99.09677419354838</v>
      </c>
      <c r="D68" s="10">
        <v>354</v>
      </c>
      <c r="E68" s="10">
        <v>101.14285714285714</v>
      </c>
      <c r="F68" s="10">
        <v>2427</v>
      </c>
      <c r="G68" s="10">
        <v>99.54881050041017</v>
      </c>
      <c r="H68" s="10">
        <v>420</v>
      </c>
      <c r="I68" s="10">
        <v>99.52606635071089</v>
      </c>
    </row>
    <row r="69" spans="1:9" ht="12.75">
      <c r="A69" s="17" t="s">
        <v>51</v>
      </c>
      <c r="B69" s="10">
        <v>2507</v>
      </c>
      <c r="C69" s="10">
        <v>98.42952493129171</v>
      </c>
      <c r="D69" s="10">
        <v>945</v>
      </c>
      <c r="E69" s="10">
        <v>101.83189655172413</v>
      </c>
      <c r="F69" s="10">
        <v>8864</v>
      </c>
      <c r="G69" s="10">
        <v>98.78524462275716</v>
      </c>
      <c r="H69" s="10">
        <v>1497</v>
      </c>
      <c r="I69" s="10">
        <v>100.60483870967742</v>
      </c>
    </row>
    <row r="70" spans="1:9" ht="12.75">
      <c r="A70" s="17" t="s">
        <v>52</v>
      </c>
      <c r="B70" s="10">
        <v>1444</v>
      </c>
      <c r="C70" s="10">
        <v>98.43217450579414</v>
      </c>
      <c r="D70" s="10">
        <v>509</v>
      </c>
      <c r="E70" s="10">
        <v>102.82828282828282</v>
      </c>
      <c r="F70" s="10">
        <v>4528</v>
      </c>
      <c r="G70" s="10">
        <v>100.06629834254144</v>
      </c>
      <c r="H70" s="10">
        <v>711</v>
      </c>
      <c r="I70" s="10">
        <v>100.28208744710861</v>
      </c>
    </row>
    <row r="71" spans="1:9" ht="12.75">
      <c r="A71" s="17" t="s">
        <v>53</v>
      </c>
      <c r="B71" s="10">
        <v>1155</v>
      </c>
      <c r="C71" s="10">
        <v>98.97172236503856</v>
      </c>
      <c r="D71" s="10">
        <v>788</v>
      </c>
      <c r="E71" s="10">
        <v>101.41570141570142</v>
      </c>
      <c r="F71" s="10">
        <v>3107</v>
      </c>
      <c r="G71" s="10">
        <v>100.35529715762274</v>
      </c>
      <c r="H71" s="10">
        <v>580</v>
      </c>
      <c r="I71" s="10">
        <v>99.82788296041308</v>
      </c>
    </row>
    <row r="72" spans="1:9" ht="12.75">
      <c r="A72" s="17" t="s">
        <v>54</v>
      </c>
      <c r="B72" s="10">
        <v>4367</v>
      </c>
      <c r="C72" s="10">
        <v>98.0246913580247</v>
      </c>
      <c r="D72" s="10">
        <v>3333</v>
      </c>
      <c r="E72" s="10">
        <v>100.96940321114813</v>
      </c>
      <c r="F72" s="10">
        <v>10337</v>
      </c>
      <c r="G72" s="10">
        <v>100.06776379477252</v>
      </c>
      <c r="H72" s="10">
        <v>1902</v>
      </c>
      <c r="I72" s="10">
        <v>100.84835630965006</v>
      </c>
    </row>
    <row r="73" spans="1:9" ht="12.75">
      <c r="A73" s="17" t="s">
        <v>55</v>
      </c>
      <c r="B73" s="10">
        <v>1391</v>
      </c>
      <c r="C73" s="10">
        <v>98.51274787535411</v>
      </c>
      <c r="D73" s="10">
        <v>869</v>
      </c>
      <c r="E73" s="10">
        <v>100.5787037037037</v>
      </c>
      <c r="F73" s="10">
        <v>3118</v>
      </c>
      <c r="G73" s="10">
        <v>99.80793854033291</v>
      </c>
      <c r="H73" s="10">
        <v>519</v>
      </c>
      <c r="I73" s="10">
        <v>100.1930501930502</v>
      </c>
    </row>
    <row r="74" spans="1:9" ht="12.75">
      <c r="A74" s="17" t="s">
        <v>56</v>
      </c>
      <c r="B74" s="10">
        <v>3480</v>
      </c>
      <c r="C74" s="10">
        <v>99.88518943742825</v>
      </c>
      <c r="D74" s="10">
        <v>1416</v>
      </c>
      <c r="E74" s="10">
        <v>100.78291814946618</v>
      </c>
      <c r="F74" s="10">
        <v>5833</v>
      </c>
      <c r="G74" s="10">
        <v>99.74350205198358</v>
      </c>
      <c r="H74" s="10">
        <v>1173</v>
      </c>
      <c r="I74" s="10">
        <v>100</v>
      </c>
    </row>
    <row r="75" spans="1:9" ht="12.75">
      <c r="A75" s="17" t="s">
        <v>57</v>
      </c>
      <c r="B75" s="10">
        <v>7343</v>
      </c>
      <c r="C75" s="10">
        <v>99.33712121212122</v>
      </c>
      <c r="D75" s="10">
        <v>3786</v>
      </c>
      <c r="E75" s="10">
        <v>101.6921837228042</v>
      </c>
      <c r="F75" s="10">
        <v>11717</v>
      </c>
      <c r="G75" s="10">
        <v>99.71914893617021</v>
      </c>
      <c r="H75" s="10">
        <v>2462</v>
      </c>
      <c r="I75" s="10">
        <v>99.51495553759095</v>
      </c>
    </row>
    <row r="76" spans="1:9" ht="12.75">
      <c r="A76" s="17" t="s">
        <v>58</v>
      </c>
      <c r="B76" s="10">
        <v>3695</v>
      </c>
      <c r="C76" s="10">
        <v>97.6221928665786</v>
      </c>
      <c r="D76" s="10">
        <v>1896</v>
      </c>
      <c r="E76" s="10">
        <v>101.71673819742489</v>
      </c>
      <c r="F76" s="10">
        <v>6439</v>
      </c>
      <c r="G76" s="10">
        <v>99.35195185928097</v>
      </c>
      <c r="H76" s="10">
        <v>1164</v>
      </c>
      <c r="I76" s="10">
        <v>100.77922077922076</v>
      </c>
    </row>
    <row r="77" spans="1:9" ht="12.75">
      <c r="A77" s="17" t="s">
        <v>59</v>
      </c>
      <c r="B77" s="10">
        <v>2009</v>
      </c>
      <c r="C77" s="10">
        <v>99.11198815984214</v>
      </c>
      <c r="D77" s="10">
        <v>1191</v>
      </c>
      <c r="E77" s="10">
        <v>100.42158516020237</v>
      </c>
      <c r="F77" s="10">
        <v>9846</v>
      </c>
      <c r="G77" s="10">
        <v>99.32411984263089</v>
      </c>
      <c r="H77" s="10">
        <v>1477</v>
      </c>
      <c r="I77" s="10">
        <v>99.72991222147198</v>
      </c>
    </row>
    <row r="78" spans="1:9" ht="12.75">
      <c r="A78" s="17" t="s">
        <v>60</v>
      </c>
      <c r="B78" s="10">
        <v>1224</v>
      </c>
      <c r="C78" s="10">
        <v>99.6742671009772</v>
      </c>
      <c r="D78" s="10">
        <v>767</v>
      </c>
      <c r="E78" s="10">
        <v>101.32100396301189</v>
      </c>
      <c r="F78" s="10">
        <v>3732</v>
      </c>
      <c r="G78" s="10">
        <v>99.81278416688954</v>
      </c>
      <c r="H78" s="10">
        <v>582</v>
      </c>
      <c r="I78" s="10">
        <v>98.9795918367347</v>
      </c>
    </row>
    <row r="79" spans="1:9" ht="12.75">
      <c r="A79" s="17" t="s">
        <v>61</v>
      </c>
      <c r="B79" s="10">
        <v>1987</v>
      </c>
      <c r="C79" s="10">
        <v>99.05284147557329</v>
      </c>
      <c r="D79" s="10">
        <v>998</v>
      </c>
      <c r="E79" s="10">
        <v>101.62932790224033</v>
      </c>
      <c r="F79" s="10">
        <v>6790</v>
      </c>
      <c r="G79" s="10">
        <v>99.61854460093896</v>
      </c>
      <c r="H79" s="10">
        <v>1044</v>
      </c>
      <c r="I79" s="10">
        <v>99.23954372623575</v>
      </c>
    </row>
    <row r="80" spans="1:9" ht="12.75">
      <c r="A80" s="15" t="s">
        <v>62</v>
      </c>
      <c r="B80" s="9">
        <v>28464</v>
      </c>
      <c r="C80" s="9">
        <v>99.66735529955531</v>
      </c>
      <c r="D80" s="9">
        <v>30206</v>
      </c>
      <c r="E80" s="9">
        <v>98.74791591748668</v>
      </c>
      <c r="F80" s="9">
        <v>116632</v>
      </c>
      <c r="G80" s="9">
        <v>99.844196757238</v>
      </c>
      <c r="H80" s="9">
        <v>23299</v>
      </c>
      <c r="I80" s="9">
        <v>100.1332301873818</v>
      </c>
    </row>
    <row r="81" spans="1:9" ht="12.75">
      <c r="A81" s="18" t="s">
        <v>63</v>
      </c>
      <c r="B81" s="11">
        <v>2327</v>
      </c>
      <c r="C81" s="11">
        <v>98.89502762430939</v>
      </c>
      <c r="D81" s="11">
        <v>3182</v>
      </c>
      <c r="E81" s="11">
        <v>100.98381466201205</v>
      </c>
      <c r="F81" s="11">
        <v>10921</v>
      </c>
      <c r="G81" s="11">
        <v>99.82632541133455</v>
      </c>
      <c r="H81" s="11">
        <v>2225</v>
      </c>
      <c r="I81" s="11">
        <v>98.93285904846599</v>
      </c>
    </row>
    <row r="82" spans="1:9" ht="12.75">
      <c r="A82" s="17" t="s">
        <v>64</v>
      </c>
      <c r="B82" s="10">
        <v>1950</v>
      </c>
      <c r="C82" s="10">
        <v>99.03504316912138</v>
      </c>
      <c r="D82" s="10">
        <v>2510</v>
      </c>
      <c r="E82" s="10">
        <v>101.70178282009725</v>
      </c>
      <c r="F82" s="10">
        <v>9524</v>
      </c>
      <c r="G82" s="10">
        <v>99.89511222991399</v>
      </c>
      <c r="H82" s="10">
        <v>1564</v>
      </c>
      <c r="I82" s="10">
        <v>101.16429495472185</v>
      </c>
    </row>
    <row r="83" spans="1:9" ht="12.75">
      <c r="A83" s="17" t="s">
        <v>65</v>
      </c>
      <c r="B83" s="10">
        <v>3534</v>
      </c>
      <c r="C83" s="10">
        <v>101.81503889369057</v>
      </c>
      <c r="D83" s="10">
        <v>2047</v>
      </c>
      <c r="E83" s="10">
        <v>96.32941176470588</v>
      </c>
      <c r="F83" s="10">
        <v>9888</v>
      </c>
      <c r="G83" s="10">
        <v>100.12150668286756</v>
      </c>
      <c r="H83" s="10">
        <v>2425</v>
      </c>
      <c r="I83" s="10">
        <v>99.83532317826266</v>
      </c>
    </row>
    <row r="84" spans="1:9" ht="12.75">
      <c r="A84" s="17" t="s">
        <v>66</v>
      </c>
      <c r="B84" s="10">
        <v>1491</v>
      </c>
      <c r="C84" s="10">
        <v>99.00398406374502</v>
      </c>
      <c r="D84" s="10">
        <v>1073</v>
      </c>
      <c r="E84" s="10">
        <v>100.56232427366447</v>
      </c>
      <c r="F84" s="10">
        <v>4812</v>
      </c>
      <c r="G84" s="10">
        <v>99.73056994818653</v>
      </c>
      <c r="H84" s="10">
        <v>1016</v>
      </c>
      <c r="I84" s="10">
        <v>99.6078431372549</v>
      </c>
    </row>
    <row r="85" spans="1:9" ht="12.75">
      <c r="A85" s="17" t="s">
        <v>67</v>
      </c>
      <c r="B85" s="10">
        <v>617</v>
      </c>
      <c r="C85" s="10">
        <v>98.72</v>
      </c>
      <c r="D85" s="10">
        <v>756</v>
      </c>
      <c r="E85" s="10">
        <v>102.02429149797571</v>
      </c>
      <c r="F85" s="10">
        <v>1563</v>
      </c>
      <c r="G85" s="10">
        <v>99.36427209154482</v>
      </c>
      <c r="H85" s="10">
        <v>315</v>
      </c>
      <c r="I85" s="10">
        <v>100.63897763578275</v>
      </c>
    </row>
    <row r="86" spans="1:9" ht="12.75">
      <c r="A86" s="17" t="s">
        <v>68</v>
      </c>
      <c r="B86" s="10">
        <v>3013</v>
      </c>
      <c r="C86" s="10">
        <v>99.43894389438944</v>
      </c>
      <c r="D86" s="10">
        <v>3244</v>
      </c>
      <c r="E86" s="10">
        <v>100.46454010529575</v>
      </c>
      <c r="F86" s="10">
        <v>15309</v>
      </c>
      <c r="G86" s="10">
        <v>99.94777045113274</v>
      </c>
      <c r="H86" s="10">
        <v>2678</v>
      </c>
      <c r="I86" s="10">
        <v>99.92537313432835</v>
      </c>
    </row>
    <row r="87" spans="1:9" ht="12.75">
      <c r="A87" s="17" t="s">
        <v>69</v>
      </c>
      <c r="B87" s="10">
        <v>5471</v>
      </c>
      <c r="C87" s="10">
        <v>99.98172514619883</v>
      </c>
      <c r="D87" s="10">
        <v>5881</v>
      </c>
      <c r="E87" s="10">
        <v>95.0080775444265</v>
      </c>
      <c r="F87" s="10">
        <v>23976</v>
      </c>
      <c r="G87" s="10">
        <v>99.60947237224761</v>
      </c>
      <c r="H87" s="10">
        <v>4437</v>
      </c>
      <c r="I87" s="10">
        <v>100.04509582863585</v>
      </c>
    </row>
    <row r="88" spans="1:9" ht="12.75">
      <c r="A88" s="17" t="s">
        <v>70</v>
      </c>
      <c r="B88" s="10">
        <v>2472</v>
      </c>
      <c r="C88" s="10">
        <v>100.56956875508543</v>
      </c>
      <c r="D88" s="10">
        <v>1704</v>
      </c>
      <c r="E88" s="10">
        <v>92.20779220779221</v>
      </c>
      <c r="F88" s="10">
        <v>8142</v>
      </c>
      <c r="G88" s="10">
        <v>100.13528471282744</v>
      </c>
      <c r="H88" s="10">
        <v>1947</v>
      </c>
      <c r="I88" s="10">
        <v>100.67218200620476</v>
      </c>
    </row>
    <row r="89" spans="1:9" ht="12.75">
      <c r="A89" s="17" t="s">
        <v>71</v>
      </c>
      <c r="B89" s="10">
        <v>1406</v>
      </c>
      <c r="C89" s="10">
        <v>99.78708303761533</v>
      </c>
      <c r="D89" s="10">
        <v>1454</v>
      </c>
      <c r="E89" s="10">
        <v>101.6072676450035</v>
      </c>
      <c r="F89" s="10">
        <v>5656</v>
      </c>
      <c r="G89" s="10">
        <v>99.77068266008115</v>
      </c>
      <c r="H89" s="10">
        <v>982</v>
      </c>
      <c r="I89" s="10">
        <v>101.34158926728587</v>
      </c>
    </row>
    <row r="90" spans="1:9" ht="12.75">
      <c r="A90" s="17" t="s">
        <v>72</v>
      </c>
      <c r="B90" s="10">
        <v>1111</v>
      </c>
      <c r="C90" s="10">
        <v>96.86137750653879</v>
      </c>
      <c r="D90" s="10">
        <v>1645</v>
      </c>
      <c r="E90" s="10">
        <v>99.4558645707376</v>
      </c>
      <c r="F90" s="10">
        <v>7503</v>
      </c>
      <c r="G90" s="10">
        <v>100.08003201280513</v>
      </c>
      <c r="H90" s="10">
        <v>1673</v>
      </c>
      <c r="I90" s="10">
        <v>100.29976019184652</v>
      </c>
    </row>
    <row r="91" spans="1:9" ht="12.75">
      <c r="A91" s="17" t="s">
        <v>73</v>
      </c>
      <c r="B91" s="10">
        <v>727</v>
      </c>
      <c r="C91" s="10">
        <v>96.29139072847683</v>
      </c>
      <c r="D91" s="10">
        <v>891</v>
      </c>
      <c r="E91" s="10">
        <v>101.36518771331058</v>
      </c>
      <c r="F91" s="10">
        <v>2994</v>
      </c>
      <c r="G91" s="10">
        <v>99.20477137176938</v>
      </c>
      <c r="H91" s="10">
        <v>524</v>
      </c>
      <c r="I91" s="10">
        <v>100.38314176245211</v>
      </c>
    </row>
    <row r="92" spans="1:9" ht="12.75">
      <c r="A92" s="17" t="s">
        <v>74</v>
      </c>
      <c r="B92" s="10">
        <v>1041</v>
      </c>
      <c r="C92" s="10">
        <v>99.14285714285714</v>
      </c>
      <c r="D92" s="10">
        <v>1347</v>
      </c>
      <c r="E92" s="10">
        <v>97.04610951008645</v>
      </c>
      <c r="F92" s="10">
        <v>4891</v>
      </c>
      <c r="G92" s="10">
        <v>99.75525188660004</v>
      </c>
      <c r="H92" s="10">
        <v>845</v>
      </c>
      <c r="I92" s="10">
        <v>100.9557945041816</v>
      </c>
    </row>
    <row r="93" spans="1:9" ht="12.75">
      <c r="A93" s="16" t="s">
        <v>75</v>
      </c>
      <c r="B93" s="12">
        <v>3304</v>
      </c>
      <c r="C93" s="12">
        <v>99.69824984912492</v>
      </c>
      <c r="D93" s="12">
        <v>4472</v>
      </c>
      <c r="E93" s="12">
        <v>101.22227252150293</v>
      </c>
      <c r="F93" s="12">
        <v>11453</v>
      </c>
      <c r="G93" s="12">
        <v>99.93019806299624</v>
      </c>
      <c r="H93" s="12">
        <v>2668</v>
      </c>
      <c r="I93" s="12">
        <v>100.07501875468867</v>
      </c>
    </row>
    <row r="94" spans="1:9" ht="12.75">
      <c r="A94" s="15" t="s">
        <v>76</v>
      </c>
      <c r="B94" s="9">
        <v>40499</v>
      </c>
      <c r="C94" s="9">
        <v>99.7954758267212</v>
      </c>
      <c r="D94" s="9">
        <v>23432</v>
      </c>
      <c r="E94" s="9">
        <v>99.58351041223969</v>
      </c>
      <c r="F94" s="9">
        <v>111845</v>
      </c>
      <c r="G94" s="9">
        <v>99.55937333095959</v>
      </c>
      <c r="H94" s="9">
        <v>21525</v>
      </c>
      <c r="I94" s="9">
        <v>99.85155633900821</v>
      </c>
    </row>
    <row r="95" spans="1:9" ht="12.75">
      <c r="A95" s="17" t="s">
        <v>77</v>
      </c>
      <c r="B95" s="10">
        <v>1610</v>
      </c>
      <c r="C95" s="10">
        <v>100.56214865708932</v>
      </c>
      <c r="D95" s="10">
        <v>1787</v>
      </c>
      <c r="E95" s="10">
        <v>101.4188422247446</v>
      </c>
      <c r="F95" s="10">
        <v>4354</v>
      </c>
      <c r="G95" s="10">
        <v>99.63386727688787</v>
      </c>
      <c r="H95" s="10">
        <v>963</v>
      </c>
      <c r="I95" s="10">
        <v>100.73221757322175</v>
      </c>
    </row>
    <row r="96" spans="1:9" ht="12.75">
      <c r="A96" s="17" t="s">
        <v>78</v>
      </c>
      <c r="B96" s="10">
        <v>2307</v>
      </c>
      <c r="C96" s="10">
        <v>96.9735182849937</v>
      </c>
      <c r="D96" s="10">
        <v>1368</v>
      </c>
      <c r="E96" s="10">
        <v>100.29325513196481</v>
      </c>
      <c r="F96" s="10">
        <v>10297</v>
      </c>
      <c r="G96" s="10">
        <v>99.21950279437272</v>
      </c>
      <c r="H96" s="10">
        <v>1577</v>
      </c>
      <c r="I96" s="10">
        <v>99.12005028284098</v>
      </c>
    </row>
    <row r="97" spans="1:9" ht="12.75">
      <c r="A97" s="17" t="s">
        <v>79</v>
      </c>
      <c r="B97" s="10">
        <v>2700</v>
      </c>
      <c r="C97" s="10">
        <v>97.82608695652173</v>
      </c>
      <c r="D97" s="10">
        <v>1839</v>
      </c>
      <c r="E97" s="10">
        <v>99.94565217391305</v>
      </c>
      <c r="F97" s="10">
        <v>12460</v>
      </c>
      <c r="G97" s="10">
        <v>99.36996570699418</v>
      </c>
      <c r="H97" s="10">
        <v>1957</v>
      </c>
      <c r="I97" s="10">
        <v>100.56526207605346</v>
      </c>
    </row>
    <row r="98" spans="1:9" ht="12.75">
      <c r="A98" s="17" t="s">
        <v>80</v>
      </c>
      <c r="B98" s="10">
        <v>1229</v>
      </c>
      <c r="C98" s="10">
        <v>97.92828685258964</v>
      </c>
      <c r="D98" s="10">
        <v>672</v>
      </c>
      <c r="E98" s="10">
        <v>100</v>
      </c>
      <c r="F98" s="10">
        <v>4490</v>
      </c>
      <c r="G98" s="10">
        <v>98.05634417995196</v>
      </c>
      <c r="H98" s="10">
        <v>739</v>
      </c>
      <c r="I98" s="10">
        <v>98.79679144385027</v>
      </c>
    </row>
    <row r="99" spans="1:9" ht="12.75">
      <c r="A99" s="17" t="s">
        <v>81</v>
      </c>
      <c r="B99" s="10">
        <v>2433</v>
      </c>
      <c r="C99" s="10">
        <v>99.91786447638604</v>
      </c>
      <c r="D99" s="10">
        <v>1074</v>
      </c>
      <c r="E99" s="10">
        <v>98.80404783808648</v>
      </c>
      <c r="F99" s="10">
        <v>7435</v>
      </c>
      <c r="G99" s="10">
        <v>99.45157838416266</v>
      </c>
      <c r="H99" s="10">
        <v>1379</v>
      </c>
      <c r="I99" s="10">
        <v>99.137311286844</v>
      </c>
    </row>
    <row r="100" spans="1:9" ht="12.75">
      <c r="A100" s="17" t="s">
        <v>82</v>
      </c>
      <c r="B100" s="10">
        <v>5804</v>
      </c>
      <c r="C100" s="10">
        <v>99.4687232219366</v>
      </c>
      <c r="D100" s="10">
        <v>3022</v>
      </c>
      <c r="E100" s="10">
        <v>102.23274695534505</v>
      </c>
      <c r="F100" s="10">
        <v>15905</v>
      </c>
      <c r="G100" s="10">
        <v>99.78042659974906</v>
      </c>
      <c r="H100" s="10">
        <v>3575</v>
      </c>
      <c r="I100" s="10">
        <v>100.33679483581253</v>
      </c>
    </row>
    <row r="101" spans="1:9" ht="12.75">
      <c r="A101" s="17" t="s">
        <v>83</v>
      </c>
      <c r="B101" s="10">
        <v>5951</v>
      </c>
      <c r="C101" s="10">
        <v>100.30338783077701</v>
      </c>
      <c r="D101" s="10">
        <v>3517</v>
      </c>
      <c r="E101" s="10">
        <v>93.98717263495458</v>
      </c>
      <c r="F101" s="10">
        <v>15599</v>
      </c>
      <c r="G101" s="10">
        <v>99.52150057419931</v>
      </c>
      <c r="H101" s="10">
        <v>3023</v>
      </c>
      <c r="I101" s="10">
        <v>99.08226810881679</v>
      </c>
    </row>
    <row r="102" spans="1:9" ht="12.75">
      <c r="A102" s="17" t="s">
        <v>84</v>
      </c>
      <c r="B102" s="10">
        <v>4757</v>
      </c>
      <c r="C102" s="10">
        <v>99.12481767034798</v>
      </c>
      <c r="D102" s="10">
        <v>2287</v>
      </c>
      <c r="E102" s="10">
        <v>99.69485614646905</v>
      </c>
      <c r="F102" s="10">
        <v>8786</v>
      </c>
      <c r="G102" s="10">
        <v>99.65970961887477</v>
      </c>
      <c r="H102" s="10">
        <v>1592</v>
      </c>
      <c r="I102" s="10">
        <v>99.56222639149468</v>
      </c>
    </row>
    <row r="103" spans="1:9" ht="12.75">
      <c r="A103" s="17" t="s">
        <v>85</v>
      </c>
      <c r="B103" s="10">
        <v>1589</v>
      </c>
      <c r="C103" s="10">
        <v>100.06297229219143</v>
      </c>
      <c r="D103" s="10">
        <v>1435</v>
      </c>
      <c r="E103" s="10">
        <v>99.65277777777779</v>
      </c>
      <c r="F103" s="10">
        <v>3102</v>
      </c>
      <c r="G103" s="10">
        <v>99.61464354527938</v>
      </c>
      <c r="H103" s="10">
        <v>539</v>
      </c>
      <c r="I103" s="10">
        <v>99.44649446494465</v>
      </c>
    </row>
    <row r="104" spans="1:9" ht="12.75">
      <c r="A104" s="17" t="s">
        <v>86</v>
      </c>
      <c r="B104" s="10">
        <v>4068</v>
      </c>
      <c r="C104" s="10">
        <v>101.49700598802396</v>
      </c>
      <c r="D104" s="10">
        <v>2774</v>
      </c>
      <c r="E104" s="10">
        <v>99.39089931924042</v>
      </c>
      <c r="F104" s="10">
        <v>14125</v>
      </c>
      <c r="G104" s="10">
        <v>99.95046702519106</v>
      </c>
      <c r="H104" s="10">
        <v>3060</v>
      </c>
      <c r="I104" s="10">
        <v>100.06540222367562</v>
      </c>
    </row>
    <row r="105" spans="1:9" ht="12.75">
      <c r="A105" s="16" t="s">
        <v>87</v>
      </c>
      <c r="B105" s="12">
        <v>8051</v>
      </c>
      <c r="C105" s="12">
        <v>100.77606709225184</v>
      </c>
      <c r="D105" s="12">
        <v>3657</v>
      </c>
      <c r="E105" s="12">
        <v>102.09380234505862</v>
      </c>
      <c r="F105" s="12">
        <v>15292</v>
      </c>
      <c r="G105" s="12">
        <v>99.80420310664404</v>
      </c>
      <c r="H105" s="12">
        <v>3121</v>
      </c>
      <c r="I105" s="12">
        <v>100.2892030848329</v>
      </c>
    </row>
    <row r="106" spans="1:9" ht="12.75">
      <c r="A106" s="19" t="s">
        <v>203</v>
      </c>
      <c r="B106" s="13"/>
      <c r="C106" s="124"/>
      <c r="D106" s="13"/>
      <c r="E106" s="13"/>
      <c r="F106" s="13"/>
      <c r="G106" s="13"/>
      <c r="H106" s="13"/>
      <c r="I106" s="13"/>
    </row>
    <row r="107" spans="1:9" ht="12.75">
      <c r="A107" s="19" t="s">
        <v>91</v>
      </c>
      <c r="B107" s="13"/>
      <c r="C107" s="124"/>
      <c r="D107" s="13"/>
      <c r="E107" s="13"/>
      <c r="F107" s="13"/>
      <c r="G107" s="13"/>
      <c r="H107" s="13"/>
      <c r="I107" s="13"/>
    </row>
    <row r="108" spans="1:9" ht="12.75">
      <c r="A108" s="19" t="s">
        <v>92</v>
      </c>
      <c r="B108" s="13"/>
      <c r="C108" s="124"/>
      <c r="D108" s="13"/>
      <c r="E108" s="13"/>
      <c r="F108" s="13"/>
      <c r="G108" s="13"/>
      <c r="H108" s="13"/>
      <c r="I108" s="13"/>
    </row>
    <row r="109" spans="1:9" ht="12.75">
      <c r="A109" s="19" t="s">
        <v>93</v>
      </c>
      <c r="B109" s="13"/>
      <c r="C109" s="124"/>
      <c r="D109" s="13"/>
      <c r="E109" s="13"/>
      <c r="F109" s="13"/>
      <c r="G109" s="13"/>
      <c r="H109" s="13"/>
      <c r="I109" s="13"/>
    </row>
    <row r="110" spans="1:9" ht="12.75">
      <c r="A110" s="7"/>
      <c r="B110" s="13"/>
      <c r="C110" s="124"/>
      <c r="D110" s="13"/>
      <c r="E110" s="13"/>
      <c r="F110" s="13"/>
      <c r="G110" s="13"/>
      <c r="H110" s="13"/>
      <c r="I110" s="13"/>
    </row>
    <row r="111" spans="2:9" ht="12.75">
      <c r="B111" s="13"/>
      <c r="C111" s="124"/>
      <c r="D111" s="13"/>
      <c r="E111" s="13"/>
      <c r="F111" s="13"/>
      <c r="G111" s="13"/>
      <c r="H111" s="13"/>
      <c r="I111" s="13"/>
    </row>
    <row r="112" spans="2:9" ht="12.75">
      <c r="B112" s="13"/>
      <c r="C112" s="124"/>
      <c r="D112" s="13"/>
      <c r="E112" s="13"/>
      <c r="F112" s="13"/>
      <c r="G112" s="13"/>
      <c r="H112" s="13"/>
      <c r="I112" s="13"/>
    </row>
    <row r="113" spans="2:9" ht="12.75">
      <c r="B113" s="13"/>
      <c r="C113" s="124"/>
      <c r="D113" s="13"/>
      <c r="E113" s="13"/>
      <c r="F113" s="13"/>
      <c r="G113" s="13"/>
      <c r="H113" s="13"/>
      <c r="I113" s="13"/>
    </row>
    <row r="114" spans="2:9" ht="12.75">
      <c r="B114" s="13"/>
      <c r="C114" s="124"/>
      <c r="D114" s="13"/>
      <c r="E114" s="13"/>
      <c r="F114" s="13"/>
      <c r="G114" s="13"/>
      <c r="H114" s="13"/>
      <c r="I114" s="13"/>
    </row>
    <row r="115" spans="2:9" ht="12.75">
      <c r="B115" s="13"/>
      <c r="C115" s="124"/>
      <c r="D115" s="13"/>
      <c r="E115" s="13"/>
      <c r="F115" s="13"/>
      <c r="G115" s="13"/>
      <c r="H115" s="13"/>
      <c r="I115" s="13"/>
    </row>
    <row r="116" spans="2:9" ht="12.75">
      <c r="B116" s="13"/>
      <c r="C116" s="124"/>
      <c r="D116" s="13"/>
      <c r="E116" s="13"/>
      <c r="F116" s="13"/>
      <c r="G116" s="13"/>
      <c r="H116" s="13"/>
      <c r="I116" s="13"/>
    </row>
    <row r="117" spans="2:9" ht="12.75">
      <c r="B117" s="13"/>
      <c r="C117" s="124"/>
      <c r="D117" s="13"/>
      <c r="E117" s="13"/>
      <c r="F117" s="13"/>
      <c r="G117" s="13"/>
      <c r="H117" s="13"/>
      <c r="I117" s="13"/>
    </row>
    <row r="118" spans="2:9" ht="12.75">
      <c r="B118" s="13"/>
      <c r="C118" s="124"/>
      <c r="D118" s="13"/>
      <c r="E118" s="13"/>
      <c r="F118" s="13"/>
      <c r="G118" s="13"/>
      <c r="H118" s="13"/>
      <c r="I118" s="13"/>
    </row>
    <row r="119" spans="2:9" ht="12.75">
      <c r="B119" s="13"/>
      <c r="C119" s="124"/>
      <c r="D119" s="13">
        <v>16</v>
      </c>
      <c r="E119" s="13"/>
      <c r="F119" s="13"/>
      <c r="G119" s="13"/>
      <c r="H119" s="13"/>
      <c r="I119" s="13"/>
    </row>
    <row r="120" spans="2:9" ht="12.75">
      <c r="B120" s="13"/>
      <c r="C120" s="124"/>
      <c r="D120" s="13"/>
      <c r="E120" s="13"/>
      <c r="F120" s="13"/>
      <c r="G120" s="13"/>
      <c r="H120" s="13"/>
      <c r="I120" s="13"/>
    </row>
    <row r="121" spans="2:9" ht="12.75">
      <c r="B121" s="13"/>
      <c r="C121" s="124"/>
      <c r="D121" s="13"/>
      <c r="E121" s="13"/>
      <c r="F121" s="13"/>
      <c r="G121" s="13"/>
      <c r="H121" s="13"/>
      <c r="I121" s="13"/>
    </row>
    <row r="122" ht="12.75">
      <c r="C122" s="123"/>
    </row>
    <row r="123" ht="12.75">
      <c r="C123" s="123"/>
    </row>
    <row r="124" ht="12.75">
      <c r="C124" s="123"/>
    </row>
    <row r="125" ht="12.75">
      <c r="C125" s="123"/>
    </row>
    <row r="126" ht="12.75">
      <c r="C126" s="123"/>
    </row>
    <row r="127" ht="12.75">
      <c r="C127" s="123"/>
    </row>
    <row r="128" ht="12.75">
      <c r="C128" s="123"/>
    </row>
    <row r="129" ht="12.75">
      <c r="C129" s="123"/>
    </row>
    <row r="130" ht="12.75">
      <c r="C130" s="123"/>
    </row>
    <row r="131" ht="12.75">
      <c r="C131" s="123"/>
    </row>
    <row r="132" ht="12.75">
      <c r="C132" s="123"/>
    </row>
    <row r="133" ht="12.75">
      <c r="C133" s="123"/>
    </row>
    <row r="134" ht="12.75">
      <c r="C134" s="123"/>
    </row>
    <row r="135" ht="12.75">
      <c r="C135" s="123"/>
    </row>
    <row r="136" ht="12.75">
      <c r="C136" s="123"/>
    </row>
    <row r="137" ht="12.75">
      <c r="C137" s="123"/>
    </row>
    <row r="138" ht="12.75">
      <c r="C138" s="123"/>
    </row>
    <row r="139" ht="12.75">
      <c r="C139" s="123"/>
    </row>
    <row r="140" ht="12.75">
      <c r="C140" s="123"/>
    </row>
    <row r="141" ht="12.75">
      <c r="C141" s="123"/>
    </row>
    <row r="142" ht="12.75">
      <c r="C142" s="123"/>
    </row>
    <row r="143" ht="12.75">
      <c r="C143" s="123"/>
    </row>
    <row r="144" ht="12.75">
      <c r="C144" s="123"/>
    </row>
    <row r="145" ht="12.75">
      <c r="C145" s="123"/>
    </row>
    <row r="146" ht="12.75">
      <c r="C146" s="123"/>
    </row>
    <row r="147" ht="12.75">
      <c r="C147" s="123"/>
    </row>
    <row r="148" ht="12.75">
      <c r="C148" s="123"/>
    </row>
    <row r="149" ht="12.75">
      <c r="C149" s="123"/>
    </row>
    <row r="150" ht="12.75">
      <c r="C150" s="123"/>
    </row>
    <row r="151" ht="12.75">
      <c r="C151" s="123"/>
    </row>
    <row r="152" ht="12.75">
      <c r="C152" s="123"/>
    </row>
    <row r="153" ht="12.75">
      <c r="C153" s="123"/>
    </row>
    <row r="154" ht="12.75">
      <c r="C154" s="123"/>
    </row>
    <row r="155" ht="12.75">
      <c r="C155" s="123"/>
    </row>
    <row r="156" ht="12.75">
      <c r="C156" s="123"/>
    </row>
    <row r="157" ht="12.75">
      <c r="C157" s="123"/>
    </row>
    <row r="158" ht="12.75">
      <c r="C158" s="123"/>
    </row>
    <row r="159" ht="12.75">
      <c r="C159" s="123"/>
    </row>
    <row r="160" ht="12.75">
      <c r="C160" s="123"/>
    </row>
    <row r="161" ht="12.75">
      <c r="C161" s="123"/>
    </row>
    <row r="162" ht="12.75">
      <c r="C162" s="123"/>
    </row>
    <row r="163" ht="12.75">
      <c r="C163" s="123"/>
    </row>
    <row r="164" ht="12.75">
      <c r="C164" s="123"/>
    </row>
    <row r="165" ht="12.75">
      <c r="C165" s="123"/>
    </row>
    <row r="166" ht="12.75">
      <c r="C166" s="123"/>
    </row>
    <row r="167" ht="12.75">
      <c r="C167" s="123"/>
    </row>
    <row r="168" ht="12.75">
      <c r="C168" s="123"/>
    </row>
    <row r="169" ht="12.75">
      <c r="C169" s="123"/>
    </row>
    <row r="170" ht="12.75">
      <c r="C170" s="123"/>
    </row>
    <row r="171" ht="12.75">
      <c r="C171" s="123"/>
    </row>
    <row r="172" ht="12.75">
      <c r="C172" s="123"/>
    </row>
    <row r="173" ht="12.75">
      <c r="C173" s="123"/>
    </row>
    <row r="174" ht="12.75">
      <c r="C174" s="123"/>
    </row>
    <row r="175" ht="12.75">
      <c r="C175" s="123"/>
    </row>
    <row r="176" ht="12.75">
      <c r="C176" s="123"/>
    </row>
    <row r="177" ht="12.75">
      <c r="C177" s="123"/>
    </row>
    <row r="178" ht="12.75">
      <c r="C178" s="123"/>
    </row>
    <row r="179" ht="12.75">
      <c r="C179" s="123"/>
    </row>
    <row r="180" ht="12.75">
      <c r="C180" s="123"/>
    </row>
    <row r="181" ht="12.75">
      <c r="C181" s="123"/>
    </row>
    <row r="182" ht="12.75">
      <c r="C182" s="123"/>
    </row>
    <row r="183" ht="12.75">
      <c r="C183" s="123"/>
    </row>
    <row r="184" ht="12.75">
      <c r="C184" s="123"/>
    </row>
    <row r="185" ht="12.75">
      <c r="C185" s="123"/>
    </row>
    <row r="186" ht="12.75">
      <c r="C186" s="123"/>
    </row>
    <row r="187" ht="12.75">
      <c r="C187" s="123"/>
    </row>
    <row r="188" ht="12.75">
      <c r="C188" s="123"/>
    </row>
    <row r="189" ht="12.75">
      <c r="C189" s="123"/>
    </row>
    <row r="190" ht="12.75">
      <c r="C190" s="123"/>
    </row>
    <row r="191" ht="12.75">
      <c r="C191" s="123"/>
    </row>
    <row r="192" ht="12.75">
      <c r="C192" s="123"/>
    </row>
    <row r="193" ht="12.75">
      <c r="C193" s="123"/>
    </row>
    <row r="194" ht="12.75">
      <c r="C194" s="123"/>
    </row>
    <row r="195" ht="12.75">
      <c r="C195" s="123"/>
    </row>
    <row r="196" ht="12.75">
      <c r="C196" s="123"/>
    </row>
    <row r="197" ht="12.75">
      <c r="C197" s="123"/>
    </row>
    <row r="198" ht="12.75">
      <c r="C198" s="123"/>
    </row>
    <row r="199" ht="12.75">
      <c r="C199" s="123"/>
    </row>
    <row r="200" ht="12.75">
      <c r="C200" s="123"/>
    </row>
    <row r="201" ht="12.75">
      <c r="C201" s="123"/>
    </row>
    <row r="202" ht="12.75">
      <c r="C202" s="123"/>
    </row>
    <row r="203" ht="12.75">
      <c r="C203" s="123"/>
    </row>
    <row r="204" ht="12.75">
      <c r="C204" s="123"/>
    </row>
    <row r="205" ht="12.75">
      <c r="C205" s="123"/>
    </row>
    <row r="206" ht="12.75">
      <c r="C206" s="123"/>
    </row>
    <row r="207" ht="12.75">
      <c r="C207" s="123"/>
    </row>
    <row r="208" ht="12.75">
      <c r="C208" s="123"/>
    </row>
    <row r="209" ht="12.75">
      <c r="C209" s="123"/>
    </row>
    <row r="210" ht="12.75">
      <c r="C210" s="123"/>
    </row>
    <row r="211" ht="12.75">
      <c r="C211" s="123"/>
    </row>
    <row r="212" ht="12.75">
      <c r="C212" s="123"/>
    </row>
    <row r="213" ht="12.75">
      <c r="C213" s="123"/>
    </row>
    <row r="214" ht="12.75">
      <c r="C214" s="123"/>
    </row>
    <row r="215" ht="12.75">
      <c r="C215" s="123"/>
    </row>
    <row r="216" ht="12.75">
      <c r="C216" s="123"/>
    </row>
    <row r="217" ht="12.75">
      <c r="C217" s="123"/>
    </row>
    <row r="218" ht="12.75">
      <c r="C218" s="123"/>
    </row>
    <row r="219" ht="12.75">
      <c r="C219" s="123"/>
    </row>
    <row r="220" ht="12.75">
      <c r="C220" s="123"/>
    </row>
    <row r="221" ht="12.75">
      <c r="C221" s="123"/>
    </row>
    <row r="222" ht="12.75">
      <c r="C222" s="123"/>
    </row>
    <row r="223" ht="12.75">
      <c r="C223" s="123"/>
    </row>
    <row r="224" ht="12.75">
      <c r="C224" s="123"/>
    </row>
    <row r="225" ht="12.75">
      <c r="C225" s="123"/>
    </row>
    <row r="226" ht="12.75">
      <c r="C226" s="123"/>
    </row>
    <row r="227" ht="12.75">
      <c r="C227" s="123"/>
    </row>
    <row r="228" ht="12.75">
      <c r="C228" s="123"/>
    </row>
    <row r="229" ht="12.75">
      <c r="C229" s="123"/>
    </row>
    <row r="230" ht="12.75">
      <c r="C230" s="123"/>
    </row>
    <row r="231" ht="12.75">
      <c r="C231" s="123"/>
    </row>
    <row r="232" ht="12.75">
      <c r="C232" s="123"/>
    </row>
    <row r="233" ht="12.75">
      <c r="C233" s="123"/>
    </row>
    <row r="234" ht="12.75">
      <c r="C234" s="123"/>
    </row>
    <row r="235" ht="12.75">
      <c r="C235" s="123"/>
    </row>
    <row r="236" ht="12.75">
      <c r="C236" s="123"/>
    </row>
    <row r="237" ht="12.75">
      <c r="C237" s="123"/>
    </row>
    <row r="238" ht="12.75">
      <c r="C238" s="123"/>
    </row>
    <row r="239" ht="12.75">
      <c r="C239" s="123"/>
    </row>
    <row r="240" ht="12.75">
      <c r="C240" s="123"/>
    </row>
    <row r="241" ht="12.75">
      <c r="C241" s="123"/>
    </row>
    <row r="242" ht="12.75">
      <c r="C242" s="123"/>
    </row>
    <row r="243" ht="12.75">
      <c r="C243" s="123"/>
    </row>
    <row r="244" ht="12.75">
      <c r="C244" s="123"/>
    </row>
    <row r="245" ht="12.75">
      <c r="C245" s="123"/>
    </row>
    <row r="246" ht="12.75">
      <c r="C246" s="123"/>
    </row>
    <row r="247" ht="12.75">
      <c r="C247" s="123"/>
    </row>
    <row r="248" ht="12.75">
      <c r="C248" s="123"/>
    </row>
    <row r="249" ht="12.75">
      <c r="C249" s="123"/>
    </row>
    <row r="250" ht="12.75">
      <c r="C250" s="123"/>
    </row>
    <row r="251" ht="12.75">
      <c r="C251" s="123"/>
    </row>
    <row r="252" ht="12.75">
      <c r="C252" s="123"/>
    </row>
    <row r="253" ht="12.75">
      <c r="C253" s="123"/>
    </row>
    <row r="254" ht="12.75">
      <c r="C254" s="123"/>
    </row>
    <row r="255" ht="12.75">
      <c r="C255" s="123"/>
    </row>
    <row r="256" ht="12.75">
      <c r="C256" s="123"/>
    </row>
    <row r="257" ht="12.75">
      <c r="C257" s="123"/>
    </row>
    <row r="258" ht="12.75">
      <c r="C258" s="123"/>
    </row>
    <row r="259" ht="12.75">
      <c r="C259" s="123"/>
    </row>
    <row r="260" ht="12.75">
      <c r="C260" s="123"/>
    </row>
    <row r="261" ht="12.75">
      <c r="C261" s="123"/>
    </row>
    <row r="262" ht="12.75">
      <c r="C262" s="123"/>
    </row>
    <row r="263" ht="12.75">
      <c r="C263" s="123"/>
    </row>
    <row r="264" ht="12.75">
      <c r="C264" s="123"/>
    </row>
    <row r="265" ht="12.75">
      <c r="C265" s="123"/>
    </row>
    <row r="266" ht="12.75">
      <c r="C266" s="123"/>
    </row>
    <row r="267" ht="12.75">
      <c r="C267" s="123"/>
    </row>
    <row r="268" ht="12.75">
      <c r="C268" s="123"/>
    </row>
    <row r="269" ht="12.75">
      <c r="C269" s="123"/>
    </row>
    <row r="270" ht="12.75">
      <c r="C270" s="123"/>
    </row>
    <row r="271" ht="12.75">
      <c r="C271" s="123"/>
    </row>
    <row r="272" ht="12.75">
      <c r="C272" s="123"/>
    </row>
    <row r="273" ht="12.75">
      <c r="C273" s="123"/>
    </row>
    <row r="274" ht="12.75">
      <c r="C274" s="123"/>
    </row>
    <row r="275" ht="12.75">
      <c r="C275" s="123"/>
    </row>
    <row r="276" ht="12.75">
      <c r="C276" s="123"/>
    </row>
    <row r="277" ht="12.75">
      <c r="C277" s="123"/>
    </row>
    <row r="278" ht="12.75">
      <c r="C278" s="123"/>
    </row>
    <row r="279" ht="12.75">
      <c r="C279" s="123"/>
    </row>
    <row r="280" ht="12.75">
      <c r="C280" s="123"/>
    </row>
    <row r="281" ht="12.75">
      <c r="C281" s="123"/>
    </row>
    <row r="282" ht="12.75">
      <c r="C282" s="123"/>
    </row>
    <row r="283" ht="12.75">
      <c r="C283" s="123"/>
    </row>
    <row r="284" ht="12.75">
      <c r="C284" s="123"/>
    </row>
    <row r="285" ht="12.75">
      <c r="C285" s="123"/>
    </row>
    <row r="286" ht="12.75">
      <c r="C286" s="123"/>
    </row>
    <row r="287" ht="12.75">
      <c r="C287" s="123"/>
    </row>
    <row r="288" ht="12.75">
      <c r="C288" s="123"/>
    </row>
    <row r="289" ht="12.75">
      <c r="C289" s="123"/>
    </row>
    <row r="290" ht="12.75">
      <c r="C290" s="123"/>
    </row>
    <row r="291" ht="12.75">
      <c r="C291" s="123"/>
    </row>
    <row r="292" ht="12.75">
      <c r="C292" s="123"/>
    </row>
    <row r="293" ht="12.75">
      <c r="C293" s="123"/>
    </row>
    <row r="294" ht="12.75">
      <c r="C294" s="123"/>
    </row>
    <row r="295" ht="12.75">
      <c r="C295" s="123"/>
    </row>
    <row r="296" ht="12.75">
      <c r="C296" s="123"/>
    </row>
    <row r="297" ht="12.75">
      <c r="C297" s="123"/>
    </row>
    <row r="298" ht="12.75">
      <c r="C298" s="123"/>
    </row>
    <row r="299" ht="12.75">
      <c r="C299" s="123"/>
    </row>
    <row r="300" ht="12.75">
      <c r="C300" s="123"/>
    </row>
    <row r="301" ht="12.75">
      <c r="C301" s="123"/>
    </row>
    <row r="302" ht="12.75">
      <c r="C302" s="123"/>
    </row>
    <row r="303" ht="12.75">
      <c r="C303" s="123"/>
    </row>
    <row r="304" ht="12.75">
      <c r="C304" s="123"/>
    </row>
    <row r="305" ht="12.75">
      <c r="C305" s="123"/>
    </row>
    <row r="306" ht="12.75">
      <c r="C306" s="123"/>
    </row>
    <row r="307" ht="12.75">
      <c r="C307" s="123"/>
    </row>
    <row r="308" ht="12.75">
      <c r="C308" s="123"/>
    </row>
    <row r="309" ht="12.75">
      <c r="C309" s="123"/>
    </row>
    <row r="310" ht="12.75">
      <c r="C310" s="123"/>
    </row>
    <row r="311" ht="12.75">
      <c r="C311" s="123"/>
    </row>
    <row r="312" ht="12.75">
      <c r="C312" s="123"/>
    </row>
    <row r="313" ht="12.75">
      <c r="C313" s="123"/>
    </row>
    <row r="314" ht="12.75">
      <c r="C314" s="123"/>
    </row>
    <row r="315" ht="12.75">
      <c r="C315" s="123"/>
    </row>
    <row r="316" ht="12.75">
      <c r="C316" s="123"/>
    </row>
    <row r="317" ht="12.75">
      <c r="C317" s="123"/>
    </row>
    <row r="318" ht="12.75">
      <c r="C318" s="123"/>
    </row>
    <row r="319" ht="12.75">
      <c r="C319" s="123"/>
    </row>
    <row r="320" ht="12.75">
      <c r="C320" s="123"/>
    </row>
    <row r="321" ht="12.75">
      <c r="C321" s="123"/>
    </row>
    <row r="322" ht="12.75">
      <c r="C322" s="123"/>
    </row>
    <row r="323" ht="12.75">
      <c r="C323" s="123"/>
    </row>
    <row r="324" ht="12.75">
      <c r="C324" s="123"/>
    </row>
    <row r="325" ht="12.75">
      <c r="C325" s="123"/>
    </row>
    <row r="326" ht="12.75">
      <c r="C326" s="123"/>
    </row>
    <row r="327" ht="12.75">
      <c r="C327" s="123"/>
    </row>
    <row r="328" ht="12.75">
      <c r="C328" s="123"/>
    </row>
    <row r="329" ht="12.75">
      <c r="C329" s="123"/>
    </row>
    <row r="330" ht="12.75">
      <c r="C330" s="123"/>
    </row>
    <row r="331" ht="12.75">
      <c r="C331" s="123"/>
    </row>
    <row r="332" ht="12.75">
      <c r="C332" s="123"/>
    </row>
    <row r="333" ht="12.75">
      <c r="C333" s="123"/>
    </row>
    <row r="334" ht="12.75">
      <c r="C334" s="123"/>
    </row>
    <row r="335" ht="12.75">
      <c r="C335" s="123"/>
    </row>
    <row r="336" ht="12.75">
      <c r="C336" s="123"/>
    </row>
    <row r="337" ht="12.75">
      <c r="C337" s="123"/>
    </row>
    <row r="338" ht="12.75">
      <c r="C338" s="123"/>
    </row>
    <row r="339" ht="12.75">
      <c r="C339" s="123"/>
    </row>
    <row r="340" ht="12.75">
      <c r="C340" s="123"/>
    </row>
    <row r="341" ht="12.75">
      <c r="C341" s="123"/>
    </row>
    <row r="342" ht="12.75">
      <c r="C342" s="123"/>
    </row>
    <row r="343" ht="12.75">
      <c r="C343" s="123"/>
    </row>
    <row r="344" ht="12.75">
      <c r="C344" s="123"/>
    </row>
    <row r="345" ht="12.75">
      <c r="C345" s="123"/>
    </row>
    <row r="346" ht="12.75">
      <c r="C346" s="123"/>
    </row>
    <row r="347" ht="12.75">
      <c r="C347" s="123"/>
    </row>
    <row r="348" ht="12.75">
      <c r="C348" s="123"/>
    </row>
    <row r="349" ht="12.75">
      <c r="C349" s="123"/>
    </row>
    <row r="350" ht="12.75">
      <c r="C350" s="123"/>
    </row>
    <row r="351" ht="12.75">
      <c r="C351" s="123"/>
    </row>
    <row r="352" ht="12.75">
      <c r="C352" s="123"/>
    </row>
    <row r="353" ht="12.75">
      <c r="C353" s="123"/>
    </row>
    <row r="354" ht="12.75">
      <c r="C354" s="123"/>
    </row>
    <row r="355" ht="12.75">
      <c r="C355" s="123"/>
    </row>
    <row r="356" ht="12.75">
      <c r="C356" s="123"/>
    </row>
    <row r="357" ht="12.75">
      <c r="C357" s="123"/>
    </row>
    <row r="358" ht="12.75">
      <c r="C358" s="123"/>
    </row>
    <row r="359" ht="12.75">
      <c r="C359" s="123"/>
    </row>
    <row r="360" ht="12.75">
      <c r="C360" s="123"/>
    </row>
    <row r="361" ht="12.75">
      <c r="C361" s="123"/>
    </row>
    <row r="362" ht="12.75">
      <c r="C362" s="123"/>
    </row>
    <row r="363" ht="12.75">
      <c r="C363" s="123"/>
    </row>
    <row r="364" ht="12.75">
      <c r="C364" s="123"/>
    </row>
    <row r="365" ht="12.75">
      <c r="C365" s="123"/>
    </row>
    <row r="366" ht="12.75">
      <c r="C366" s="123"/>
    </row>
    <row r="367" ht="12.75">
      <c r="C367" s="123"/>
    </row>
    <row r="368" ht="12.75">
      <c r="C368" s="123"/>
    </row>
    <row r="369" ht="12.75">
      <c r="C369" s="123"/>
    </row>
    <row r="370" ht="12.75">
      <c r="C370" s="123"/>
    </row>
    <row r="371" ht="12.75">
      <c r="C371" s="123"/>
    </row>
    <row r="372" ht="12.75">
      <c r="C372" s="123"/>
    </row>
    <row r="373" ht="12.75">
      <c r="C373" s="123"/>
    </row>
    <row r="374" ht="12.75">
      <c r="C374" s="123"/>
    </row>
    <row r="375" ht="12.75">
      <c r="C375" s="123"/>
    </row>
    <row r="376" ht="12.75">
      <c r="C376" s="123"/>
    </row>
    <row r="377" ht="12.75">
      <c r="C377" s="123"/>
    </row>
    <row r="378" ht="12.75">
      <c r="C378" s="123"/>
    </row>
    <row r="379" ht="12.75">
      <c r="C379" s="123"/>
    </row>
    <row r="380" ht="12.75">
      <c r="C380" s="123"/>
    </row>
    <row r="381" ht="12.75">
      <c r="C381" s="123"/>
    </row>
    <row r="382" ht="12.75">
      <c r="C382" s="123"/>
    </row>
    <row r="383" ht="12.75">
      <c r="C383" s="123"/>
    </row>
    <row r="384" ht="12.75">
      <c r="C384" s="123"/>
    </row>
    <row r="385" ht="12.75">
      <c r="C385" s="123"/>
    </row>
    <row r="386" ht="12.75">
      <c r="C386" s="123"/>
    </row>
    <row r="387" ht="12.75">
      <c r="C387" s="123"/>
    </row>
    <row r="388" ht="12.75">
      <c r="C388" s="123"/>
    </row>
    <row r="389" ht="12.75">
      <c r="C389" s="123"/>
    </row>
    <row r="390" ht="12.75">
      <c r="C390" s="123"/>
    </row>
    <row r="391" ht="12.75">
      <c r="C391" s="123"/>
    </row>
    <row r="392" ht="12.75">
      <c r="C392" s="123"/>
    </row>
    <row r="393" ht="12.75">
      <c r="C393" s="123"/>
    </row>
    <row r="394" ht="12.75">
      <c r="C394" s="123"/>
    </row>
    <row r="395" ht="12.75">
      <c r="C395" s="123"/>
    </row>
    <row r="396" ht="12.75">
      <c r="C396" s="123"/>
    </row>
    <row r="397" ht="12.75">
      <c r="C397" s="123"/>
    </row>
    <row r="398" ht="12.75">
      <c r="C398" s="123"/>
    </row>
    <row r="399" ht="12.75">
      <c r="C399" s="123"/>
    </row>
    <row r="400" ht="12.75">
      <c r="C400" s="123"/>
    </row>
    <row r="401" ht="12.75">
      <c r="C401" s="123"/>
    </row>
    <row r="402" ht="12.75">
      <c r="C402" s="123"/>
    </row>
    <row r="403" ht="12.75">
      <c r="C403" s="123"/>
    </row>
    <row r="404" ht="12.75">
      <c r="C404" s="123"/>
    </row>
    <row r="405" ht="12.75">
      <c r="C405" s="123"/>
    </row>
    <row r="406" ht="12.75">
      <c r="C406" s="123"/>
    </row>
    <row r="407" ht="12.75">
      <c r="C407" s="123"/>
    </row>
    <row r="408" ht="12.75">
      <c r="C408" s="123"/>
    </row>
    <row r="409" ht="12.75">
      <c r="C409" s="123"/>
    </row>
    <row r="410" ht="12.75">
      <c r="C410" s="123"/>
    </row>
    <row r="411" ht="12.75">
      <c r="C411" s="123"/>
    </row>
    <row r="412" ht="12.75">
      <c r="C412" s="123"/>
    </row>
    <row r="413" ht="12.75">
      <c r="C413" s="123"/>
    </row>
    <row r="414" ht="12.75">
      <c r="C414" s="123"/>
    </row>
    <row r="415" ht="12.75">
      <c r="C415" s="123"/>
    </row>
    <row r="416" ht="12.75">
      <c r="C416" s="123"/>
    </row>
    <row r="417" ht="12.75">
      <c r="C417" s="123"/>
    </row>
    <row r="418" ht="12.75">
      <c r="C418" s="123"/>
    </row>
    <row r="419" ht="12.75">
      <c r="C419" s="123"/>
    </row>
    <row r="420" ht="12.75">
      <c r="C420" s="123"/>
    </row>
    <row r="421" ht="12.75">
      <c r="C421" s="123"/>
    </row>
    <row r="422" ht="12.75">
      <c r="C422" s="123"/>
    </row>
    <row r="423" ht="12.75">
      <c r="C423" s="123"/>
    </row>
    <row r="424" ht="12.75">
      <c r="C424" s="123"/>
    </row>
    <row r="425" ht="12.75">
      <c r="C425" s="123"/>
    </row>
    <row r="426" ht="12.75">
      <c r="C426" s="123"/>
    </row>
    <row r="427" ht="12.75">
      <c r="C427" s="123"/>
    </row>
    <row r="428" ht="12.75">
      <c r="C428" s="123"/>
    </row>
    <row r="429" ht="12.75">
      <c r="C429" s="123"/>
    </row>
    <row r="430" ht="12.75">
      <c r="C430" s="123"/>
    </row>
    <row r="431" ht="12.75">
      <c r="C431" s="123"/>
    </row>
    <row r="432" ht="12.75">
      <c r="C432" s="123"/>
    </row>
    <row r="433" ht="12.75">
      <c r="C433" s="123"/>
    </row>
    <row r="434" ht="12.75">
      <c r="C434" s="123"/>
    </row>
    <row r="435" ht="12.75">
      <c r="C435" s="123"/>
    </row>
    <row r="436" ht="12.75">
      <c r="C436" s="123"/>
    </row>
    <row r="437" ht="12.75">
      <c r="C437" s="123"/>
    </row>
    <row r="438" ht="12.75">
      <c r="C438" s="123"/>
    </row>
    <row r="439" ht="12.75">
      <c r="C439" s="123"/>
    </row>
    <row r="440" ht="12.75">
      <c r="C440" s="123"/>
    </row>
    <row r="441" ht="12.75">
      <c r="C441" s="123"/>
    </row>
    <row r="442" ht="12.75">
      <c r="C442" s="123"/>
    </row>
    <row r="443" ht="12.75">
      <c r="C443" s="123"/>
    </row>
    <row r="444" ht="12.75">
      <c r="C444" s="123"/>
    </row>
    <row r="445" ht="12.75">
      <c r="C445" s="123"/>
    </row>
    <row r="446" ht="12.75">
      <c r="C446" s="123"/>
    </row>
    <row r="447" ht="12.75">
      <c r="C447" s="123"/>
    </row>
    <row r="448" ht="12.75">
      <c r="C448" s="123"/>
    </row>
    <row r="449" ht="12.75">
      <c r="C449" s="123"/>
    </row>
    <row r="450" ht="12.75">
      <c r="C450" s="123"/>
    </row>
    <row r="451" ht="12.75">
      <c r="C451" s="123"/>
    </row>
    <row r="452" ht="12.75">
      <c r="C452" s="123"/>
    </row>
    <row r="453" ht="12.75">
      <c r="C453" s="123"/>
    </row>
    <row r="454" ht="12.75">
      <c r="C454" s="123"/>
    </row>
    <row r="455" ht="12.75">
      <c r="C455" s="123"/>
    </row>
    <row r="456" ht="12.75">
      <c r="C456" s="123"/>
    </row>
    <row r="457" ht="12.75">
      <c r="C457" s="123"/>
    </row>
    <row r="458" ht="12.75">
      <c r="C458" s="123"/>
    </row>
    <row r="459" ht="12.75">
      <c r="C459" s="123"/>
    </row>
    <row r="460" ht="12.75">
      <c r="C460" s="123"/>
    </row>
    <row r="461" ht="12.75">
      <c r="C461" s="123"/>
    </row>
    <row r="462" ht="12.75">
      <c r="C462" s="123"/>
    </row>
    <row r="463" ht="12.75">
      <c r="C463" s="123"/>
    </row>
    <row r="464" ht="12.75">
      <c r="C464" s="123"/>
    </row>
    <row r="465" ht="12.75">
      <c r="C465" s="123"/>
    </row>
    <row r="466" ht="12.75">
      <c r="C466" s="123"/>
    </row>
    <row r="467" ht="12.75">
      <c r="C467" s="123"/>
    </row>
    <row r="468" ht="12.75">
      <c r="C468" s="123"/>
    </row>
    <row r="469" ht="12.75">
      <c r="C469" s="123"/>
    </row>
    <row r="470" ht="12.75">
      <c r="C470" s="123"/>
    </row>
    <row r="471" ht="12.75">
      <c r="C471" s="123"/>
    </row>
    <row r="472" ht="12.75">
      <c r="C472" s="123"/>
    </row>
    <row r="473" ht="12.75">
      <c r="C473" s="123"/>
    </row>
    <row r="474" ht="12.75">
      <c r="C474" s="123"/>
    </row>
    <row r="475" ht="12.75">
      <c r="C475" s="123"/>
    </row>
    <row r="476" ht="12.75">
      <c r="C476" s="123"/>
    </row>
    <row r="477" ht="12.75">
      <c r="C477" s="123"/>
    </row>
    <row r="478" ht="12.75">
      <c r="C478" s="123"/>
    </row>
    <row r="479" ht="12.75">
      <c r="C479" s="123"/>
    </row>
    <row r="480" ht="12.75">
      <c r="C480" s="123"/>
    </row>
    <row r="481" ht="12.75">
      <c r="C481" s="123"/>
    </row>
    <row r="482" ht="12.75">
      <c r="C482" s="123"/>
    </row>
    <row r="483" ht="12.75">
      <c r="C483" s="123"/>
    </row>
    <row r="484" ht="12.75">
      <c r="C484" s="123"/>
    </row>
    <row r="485" ht="12.75">
      <c r="C485" s="123"/>
    </row>
    <row r="486" ht="12.75">
      <c r="C486" s="123"/>
    </row>
    <row r="487" ht="12.75">
      <c r="C487" s="123"/>
    </row>
    <row r="488" ht="12.75">
      <c r="C488" s="123"/>
    </row>
    <row r="489" ht="12.75">
      <c r="C489" s="123"/>
    </row>
    <row r="490" ht="12.75">
      <c r="C490" s="123"/>
    </row>
    <row r="491" ht="12.75">
      <c r="C491" s="123"/>
    </row>
    <row r="492" ht="12.75">
      <c r="C492" s="123"/>
    </row>
    <row r="493" ht="12.75">
      <c r="C493" s="123"/>
    </row>
    <row r="494" ht="12.75">
      <c r="C494" s="123"/>
    </row>
    <row r="495" ht="12.75">
      <c r="C495" s="123"/>
    </row>
    <row r="496" ht="12.75">
      <c r="C496" s="123"/>
    </row>
    <row r="497" ht="12.75">
      <c r="C497" s="123"/>
    </row>
    <row r="498" ht="12.75">
      <c r="C498" s="123"/>
    </row>
    <row r="499" ht="12.75">
      <c r="C499" s="123"/>
    </row>
    <row r="500" ht="12.75">
      <c r="C500" s="123"/>
    </row>
    <row r="501" ht="12.75">
      <c r="C501" s="123"/>
    </row>
    <row r="502" ht="12.75">
      <c r="C502" s="123"/>
    </row>
    <row r="503" ht="12.75">
      <c r="C503" s="123"/>
    </row>
    <row r="504" ht="12.75">
      <c r="C504" s="123"/>
    </row>
    <row r="505" ht="12.75">
      <c r="C505" s="123"/>
    </row>
    <row r="506" ht="12.75">
      <c r="C506" s="123"/>
    </row>
    <row r="507" ht="12.75">
      <c r="C507" s="123"/>
    </row>
    <row r="508" ht="12.75">
      <c r="C508" s="123"/>
    </row>
    <row r="509" ht="12.75">
      <c r="C509" s="123"/>
    </row>
    <row r="510" ht="12.75">
      <c r="C510" s="123"/>
    </row>
    <row r="511" ht="12.75">
      <c r="C511" s="123"/>
    </row>
    <row r="512" ht="12.75">
      <c r="C512" s="123"/>
    </row>
    <row r="513" ht="12.75">
      <c r="C513" s="123"/>
    </row>
    <row r="514" ht="12.75">
      <c r="C514" s="123"/>
    </row>
    <row r="515" ht="12.75">
      <c r="C515" s="123"/>
    </row>
    <row r="516" ht="12.75">
      <c r="C516" s="123"/>
    </row>
    <row r="517" ht="12.75">
      <c r="C517" s="123"/>
    </row>
    <row r="518" ht="12.75">
      <c r="C518" s="123"/>
    </row>
    <row r="519" ht="12.75">
      <c r="C519" s="123"/>
    </row>
    <row r="520" ht="12.75">
      <c r="C520" s="123"/>
    </row>
    <row r="521" ht="12.75">
      <c r="C521" s="123"/>
    </row>
    <row r="522" ht="12.75">
      <c r="C522" s="123"/>
    </row>
    <row r="523" ht="12.75">
      <c r="C523" s="123"/>
    </row>
    <row r="524" ht="12.75">
      <c r="C524" s="123"/>
    </row>
    <row r="525" ht="12.75">
      <c r="C525" s="123"/>
    </row>
    <row r="526" ht="12.75">
      <c r="C526" s="123"/>
    </row>
    <row r="527" ht="12.75">
      <c r="C527" s="123"/>
    </row>
    <row r="528" ht="12.75">
      <c r="C528" s="123"/>
    </row>
    <row r="529" ht="12.75">
      <c r="C529" s="123"/>
    </row>
    <row r="530" ht="12.75">
      <c r="C530" s="123"/>
    </row>
    <row r="531" ht="12.75">
      <c r="C531" s="123"/>
    </row>
    <row r="532" ht="12.75">
      <c r="C532" s="123"/>
    </row>
    <row r="533" ht="12.75">
      <c r="C533" s="123"/>
    </row>
    <row r="534" ht="12.75">
      <c r="C534" s="123"/>
    </row>
    <row r="535" ht="12.75">
      <c r="C535" s="123"/>
    </row>
    <row r="536" ht="12.75">
      <c r="C536" s="123"/>
    </row>
    <row r="537" ht="12.75">
      <c r="C537" s="123"/>
    </row>
    <row r="538" ht="12.75">
      <c r="C538" s="123"/>
    </row>
    <row r="539" ht="12.75">
      <c r="C539" s="123"/>
    </row>
    <row r="540" ht="12.75">
      <c r="C540" s="123"/>
    </row>
    <row r="541" ht="12.75">
      <c r="C541" s="123"/>
    </row>
    <row r="542" ht="12.75">
      <c r="C542" s="123"/>
    </row>
    <row r="543" ht="12.75">
      <c r="C543" s="123"/>
    </row>
    <row r="544" ht="12.75">
      <c r="C544" s="123"/>
    </row>
    <row r="545" ht="12.75">
      <c r="C545" s="123"/>
    </row>
    <row r="546" ht="12.75">
      <c r="C546" s="123"/>
    </row>
    <row r="547" ht="12.75">
      <c r="C547" s="123"/>
    </row>
    <row r="548" ht="12.75">
      <c r="C548" s="123"/>
    </row>
    <row r="549" ht="12.75">
      <c r="C549" s="123"/>
    </row>
    <row r="550" ht="12.75">
      <c r="C550" s="123"/>
    </row>
    <row r="551" ht="12.75">
      <c r="C551" s="123"/>
    </row>
    <row r="552" ht="12.75">
      <c r="C552" s="123"/>
    </row>
    <row r="553" ht="12.75">
      <c r="C553" s="123"/>
    </row>
    <row r="554" ht="12.75">
      <c r="C554" s="123"/>
    </row>
    <row r="555" ht="12.75">
      <c r="C555" s="123"/>
    </row>
    <row r="556" ht="12.75">
      <c r="C556" s="123"/>
    </row>
    <row r="557" ht="12.75">
      <c r="C557" s="123"/>
    </row>
    <row r="558" ht="12.75">
      <c r="C558" s="123"/>
    </row>
    <row r="559" ht="12.75">
      <c r="C559" s="123"/>
    </row>
    <row r="560" ht="12.75">
      <c r="C560" s="123"/>
    </row>
    <row r="561" ht="12.75">
      <c r="C561" s="123"/>
    </row>
    <row r="562" ht="12.75">
      <c r="C562" s="123"/>
    </row>
    <row r="563" ht="12.75">
      <c r="C563" s="123"/>
    </row>
    <row r="564" ht="12.75">
      <c r="C564" s="123"/>
    </row>
    <row r="565" ht="12.75">
      <c r="C565" s="123"/>
    </row>
    <row r="566" ht="12.75">
      <c r="C566" s="123"/>
    </row>
    <row r="567" ht="12.75">
      <c r="C567" s="123"/>
    </row>
    <row r="568" ht="12.75">
      <c r="C568" s="123"/>
    </row>
    <row r="569" ht="12.75">
      <c r="C569" s="123"/>
    </row>
    <row r="570" ht="12.75">
      <c r="C570" s="123"/>
    </row>
    <row r="571" ht="12.75">
      <c r="C571" s="123"/>
    </row>
    <row r="572" ht="12.75">
      <c r="C572" s="123"/>
    </row>
    <row r="573" ht="12.75">
      <c r="C573" s="123"/>
    </row>
    <row r="574" ht="12.75">
      <c r="C574" s="123"/>
    </row>
    <row r="575" ht="12.75">
      <c r="C575" s="123"/>
    </row>
    <row r="576" ht="12.75">
      <c r="C576" s="123"/>
    </row>
    <row r="577" ht="12.75">
      <c r="C577" s="123"/>
    </row>
    <row r="578" ht="12.75">
      <c r="C578" s="123"/>
    </row>
    <row r="579" ht="12.75">
      <c r="C579" s="123"/>
    </row>
    <row r="580" ht="12.75">
      <c r="C580" s="123"/>
    </row>
    <row r="581" ht="12.75">
      <c r="C581" s="123"/>
    </row>
    <row r="582" ht="12.75">
      <c r="C582" s="123"/>
    </row>
    <row r="583" ht="12.75">
      <c r="C583" s="123"/>
    </row>
    <row r="584" ht="12.75">
      <c r="C584" s="123"/>
    </row>
    <row r="585" ht="12.75">
      <c r="C585" s="123"/>
    </row>
    <row r="586" ht="12.75">
      <c r="C586" s="123"/>
    </row>
    <row r="587" ht="12.75">
      <c r="C587" s="123"/>
    </row>
    <row r="588" ht="12.75">
      <c r="C588" s="123"/>
    </row>
    <row r="589" ht="12.75">
      <c r="C589" s="123"/>
    </row>
    <row r="590" ht="12.75">
      <c r="C590" s="123"/>
    </row>
    <row r="591" ht="12.75">
      <c r="C591" s="123"/>
    </row>
    <row r="592" ht="12.75">
      <c r="C592" s="123"/>
    </row>
    <row r="593" ht="12.75">
      <c r="C593" s="123"/>
    </row>
    <row r="594" ht="12.75">
      <c r="C594" s="123"/>
    </row>
    <row r="595" ht="12.75">
      <c r="C595" s="123"/>
    </row>
    <row r="596" ht="12.75">
      <c r="C596" s="123"/>
    </row>
    <row r="597" ht="12.75">
      <c r="C597" s="123"/>
    </row>
    <row r="598" ht="12.75">
      <c r="C598" s="123"/>
    </row>
    <row r="599" ht="12.75">
      <c r="C599" s="123"/>
    </row>
    <row r="600" ht="12.75">
      <c r="C600" s="123"/>
    </row>
    <row r="601" ht="12.75">
      <c r="C601" s="123"/>
    </row>
    <row r="602" ht="12.75">
      <c r="C602" s="123"/>
    </row>
    <row r="603" ht="12.75">
      <c r="C603" s="123"/>
    </row>
    <row r="604" ht="12.75">
      <c r="C604" s="123"/>
    </row>
    <row r="605" ht="12.75">
      <c r="C605" s="123"/>
    </row>
    <row r="606" ht="12.75">
      <c r="C606" s="123"/>
    </row>
    <row r="607" ht="12.75">
      <c r="C607" s="123"/>
    </row>
    <row r="608" ht="12.75">
      <c r="C608" s="123"/>
    </row>
    <row r="609" ht="12.75">
      <c r="C609" s="123"/>
    </row>
    <row r="610" ht="12.75">
      <c r="C610" s="123"/>
    </row>
    <row r="611" ht="12.75">
      <c r="C611" s="123"/>
    </row>
    <row r="612" ht="12.75">
      <c r="C612" s="123"/>
    </row>
    <row r="613" ht="12.75">
      <c r="C613" s="123"/>
    </row>
    <row r="614" ht="12.75">
      <c r="C614" s="123"/>
    </row>
    <row r="615" ht="12.75">
      <c r="C615" s="123"/>
    </row>
    <row r="616" ht="12.75">
      <c r="C616" s="123"/>
    </row>
    <row r="617" ht="12.75">
      <c r="C617" s="123"/>
    </row>
    <row r="618" ht="12.75">
      <c r="C618" s="123"/>
    </row>
    <row r="619" ht="12.75">
      <c r="C619" s="123"/>
    </row>
    <row r="620" ht="12.75">
      <c r="C620" s="123"/>
    </row>
    <row r="621" ht="12.75">
      <c r="C621" s="123"/>
    </row>
    <row r="622" ht="12.75">
      <c r="C622" s="123"/>
    </row>
    <row r="623" ht="12.75">
      <c r="C623" s="123"/>
    </row>
    <row r="624" ht="12.75">
      <c r="C624" s="123"/>
    </row>
    <row r="625" ht="12.75">
      <c r="C625" s="123"/>
    </row>
    <row r="626" ht="12.75">
      <c r="C626" s="123"/>
    </row>
    <row r="627" ht="12.75">
      <c r="C627" s="123"/>
    </row>
    <row r="628" ht="12.75">
      <c r="C628" s="123"/>
    </row>
    <row r="629" ht="12.75">
      <c r="C629" s="123"/>
    </row>
    <row r="630" ht="12.75">
      <c r="C630" s="123"/>
    </row>
    <row r="631" ht="12.75">
      <c r="C631" s="123"/>
    </row>
    <row r="632" ht="12.75">
      <c r="C632" s="123"/>
    </row>
    <row r="633" ht="12.75">
      <c r="C633" s="123"/>
    </row>
    <row r="634" ht="12.75">
      <c r="C634" s="123"/>
    </row>
    <row r="635" ht="12.75">
      <c r="C635" s="123"/>
    </row>
    <row r="636" ht="12.75">
      <c r="C636" s="123"/>
    </row>
    <row r="637" ht="12.75">
      <c r="C637" s="123"/>
    </row>
    <row r="638" ht="12.75">
      <c r="C638" s="123"/>
    </row>
    <row r="639" ht="12.75">
      <c r="C639" s="123"/>
    </row>
    <row r="640" ht="12.75">
      <c r="C640" s="123"/>
    </row>
    <row r="641" ht="12.75">
      <c r="C641" s="123"/>
    </row>
    <row r="642" ht="12.75">
      <c r="C642" s="123"/>
    </row>
    <row r="643" ht="12.75">
      <c r="C643" s="123"/>
    </row>
    <row r="644" ht="12.75">
      <c r="C644" s="123"/>
    </row>
    <row r="645" ht="12.75">
      <c r="C645" s="123"/>
    </row>
    <row r="646" ht="12.75">
      <c r="C646" s="123"/>
    </row>
    <row r="647" ht="12.75">
      <c r="C647" s="123"/>
    </row>
    <row r="648" ht="12.75">
      <c r="C648" s="123"/>
    </row>
    <row r="649" ht="12.75">
      <c r="C649" s="123"/>
    </row>
    <row r="650" ht="12.75">
      <c r="C650" s="123"/>
    </row>
    <row r="651" ht="12.75">
      <c r="C651" s="123"/>
    </row>
    <row r="652" ht="12.75">
      <c r="C652" s="123"/>
    </row>
    <row r="653" ht="12.75">
      <c r="C653" s="123"/>
    </row>
    <row r="654" ht="12.75">
      <c r="C654" s="123"/>
    </row>
    <row r="655" ht="12.75">
      <c r="C655" s="123"/>
    </row>
    <row r="656" ht="12.75">
      <c r="C656" s="123"/>
    </row>
    <row r="657" ht="12.75">
      <c r="C657" s="123"/>
    </row>
    <row r="658" ht="12.75">
      <c r="C658" s="123"/>
    </row>
    <row r="659" ht="12.75">
      <c r="C659" s="123"/>
    </row>
    <row r="660" ht="12.75">
      <c r="C660" s="123"/>
    </row>
    <row r="661" ht="12.75">
      <c r="C661" s="123"/>
    </row>
    <row r="662" ht="12.75">
      <c r="C662" s="123"/>
    </row>
    <row r="663" ht="12.75">
      <c r="C663" s="123"/>
    </row>
    <row r="664" ht="12.75">
      <c r="C664" s="123"/>
    </row>
    <row r="665" ht="12.75">
      <c r="C665" s="123"/>
    </row>
    <row r="666" ht="12.75">
      <c r="C666" s="123"/>
    </row>
    <row r="667" ht="12.75">
      <c r="C667" s="123"/>
    </row>
    <row r="668" ht="12.75">
      <c r="C668" s="123"/>
    </row>
    <row r="669" ht="12.75">
      <c r="C669" s="123"/>
    </row>
    <row r="670" ht="12.75">
      <c r="C670" s="123"/>
    </row>
    <row r="671" ht="12.75">
      <c r="C671" s="123"/>
    </row>
    <row r="672" ht="12.75">
      <c r="C672" s="123"/>
    </row>
    <row r="673" ht="12.75">
      <c r="C673" s="123"/>
    </row>
    <row r="674" ht="12.75">
      <c r="C674" s="123"/>
    </row>
    <row r="675" ht="12.75">
      <c r="C675" s="123"/>
    </row>
    <row r="676" ht="12.75">
      <c r="C676" s="123"/>
    </row>
    <row r="677" ht="12.75">
      <c r="C677" s="123"/>
    </row>
    <row r="678" ht="12.75">
      <c r="C678" s="123"/>
    </row>
    <row r="679" ht="12.75">
      <c r="C679" s="123"/>
    </row>
    <row r="680" ht="12.75">
      <c r="C680" s="123"/>
    </row>
    <row r="681" ht="12.75">
      <c r="C681" s="123"/>
    </row>
    <row r="682" ht="12.75">
      <c r="C682" s="123"/>
    </row>
    <row r="683" ht="12.75">
      <c r="C683" s="123"/>
    </row>
    <row r="684" ht="12.75">
      <c r="C684" s="123"/>
    </row>
    <row r="685" ht="12.75">
      <c r="C685" s="123"/>
    </row>
    <row r="686" ht="12.75">
      <c r="C686" s="123"/>
    </row>
    <row r="687" ht="12.75">
      <c r="C687" s="123"/>
    </row>
    <row r="688" ht="12.75">
      <c r="C688" s="123"/>
    </row>
    <row r="689" ht="12.75">
      <c r="C689" s="123"/>
    </row>
    <row r="690" ht="12.75">
      <c r="C690" s="123"/>
    </row>
    <row r="691" ht="12.75">
      <c r="C691" s="123"/>
    </row>
    <row r="692" ht="12.75">
      <c r="C692" s="123"/>
    </row>
    <row r="693" ht="12.75">
      <c r="C693" s="123"/>
    </row>
    <row r="694" ht="12.75">
      <c r="C694" s="123"/>
    </row>
    <row r="695" ht="12.75">
      <c r="C695" s="123"/>
    </row>
    <row r="696" ht="12.75">
      <c r="C696" s="123"/>
    </row>
    <row r="697" ht="12.75">
      <c r="C697" s="123"/>
    </row>
    <row r="698" ht="12.75">
      <c r="C698" s="123"/>
    </row>
    <row r="699" ht="12.75">
      <c r="C699" s="123"/>
    </row>
    <row r="700" ht="12.75">
      <c r="C700" s="123"/>
    </row>
    <row r="701" ht="12.75">
      <c r="C701" s="123"/>
    </row>
    <row r="702" ht="12.75">
      <c r="C702" s="123"/>
    </row>
    <row r="703" ht="12.75">
      <c r="C703" s="123"/>
    </row>
    <row r="704" ht="12.75">
      <c r="C704" s="123"/>
    </row>
    <row r="705" ht="12.75">
      <c r="C705" s="123"/>
    </row>
    <row r="706" ht="12.75">
      <c r="C706" s="123"/>
    </row>
    <row r="707" ht="12.75">
      <c r="C707" s="123"/>
    </row>
    <row r="708" ht="12.75">
      <c r="C708" s="123"/>
    </row>
    <row r="709" ht="12.75">
      <c r="C709" s="123"/>
    </row>
    <row r="710" ht="12.75">
      <c r="C710" s="123"/>
    </row>
    <row r="711" ht="12.75">
      <c r="C711" s="123"/>
    </row>
    <row r="712" ht="12.75">
      <c r="C712" s="123"/>
    </row>
    <row r="713" ht="12.75">
      <c r="C713" s="123"/>
    </row>
    <row r="714" ht="12.75">
      <c r="C714" s="123"/>
    </row>
    <row r="715" ht="12.75">
      <c r="C715" s="123"/>
    </row>
    <row r="716" ht="12.75">
      <c r="C716" s="123"/>
    </row>
    <row r="717" ht="12.75">
      <c r="C717" s="123"/>
    </row>
    <row r="718" ht="12.75">
      <c r="C718" s="123"/>
    </row>
    <row r="719" ht="12.75">
      <c r="C719" s="123"/>
    </row>
    <row r="720" ht="12.75">
      <c r="C720" s="123"/>
    </row>
    <row r="721" ht="12.75">
      <c r="C721" s="123"/>
    </row>
    <row r="722" ht="12.75">
      <c r="C722" s="123"/>
    </row>
    <row r="723" ht="12.75">
      <c r="C723" s="123"/>
    </row>
    <row r="724" ht="12.75">
      <c r="C724" s="123"/>
    </row>
    <row r="725" ht="12.75">
      <c r="C725" s="123"/>
    </row>
    <row r="726" ht="12.75">
      <c r="C726" s="123"/>
    </row>
    <row r="727" ht="12.75">
      <c r="C727" s="123"/>
    </row>
    <row r="728" ht="12.75">
      <c r="C728" s="123"/>
    </row>
    <row r="729" ht="12.75">
      <c r="C729" s="123"/>
    </row>
    <row r="730" ht="12.75">
      <c r="C730" s="123"/>
    </row>
    <row r="731" ht="12.75">
      <c r="C731" s="123"/>
    </row>
    <row r="732" ht="12.75">
      <c r="C732" s="123"/>
    </row>
    <row r="733" ht="12.75">
      <c r="C733" s="123"/>
    </row>
    <row r="734" ht="12.75">
      <c r="C734" s="123"/>
    </row>
    <row r="735" ht="12.75">
      <c r="C735" s="123"/>
    </row>
    <row r="736" ht="12.75">
      <c r="C736" s="123"/>
    </row>
    <row r="737" ht="12.75">
      <c r="C737" s="123"/>
    </row>
    <row r="738" ht="12.75">
      <c r="C738" s="123"/>
    </row>
    <row r="739" ht="12.75">
      <c r="C739" s="123"/>
    </row>
    <row r="740" ht="12.75">
      <c r="C740" s="123"/>
    </row>
    <row r="741" ht="12.75">
      <c r="C741" s="123"/>
    </row>
    <row r="742" ht="12.75">
      <c r="C742" s="123"/>
    </row>
    <row r="743" ht="12.75">
      <c r="C743" s="123"/>
    </row>
    <row r="744" ht="12.75">
      <c r="C744" s="123"/>
    </row>
    <row r="745" ht="12.75">
      <c r="C745" s="123"/>
    </row>
    <row r="746" ht="12.75">
      <c r="C746" s="123"/>
    </row>
    <row r="747" ht="12.75">
      <c r="C747" s="123"/>
    </row>
    <row r="748" ht="12.75">
      <c r="C748" s="123"/>
    </row>
    <row r="749" ht="12.75">
      <c r="C749" s="123"/>
    </row>
    <row r="750" ht="12.75">
      <c r="C750" s="123"/>
    </row>
    <row r="751" ht="12.75">
      <c r="C751" s="123"/>
    </row>
    <row r="752" ht="12.75">
      <c r="C752" s="123"/>
    </row>
    <row r="753" ht="12.75">
      <c r="C753" s="123"/>
    </row>
    <row r="754" ht="12.75">
      <c r="C754" s="123"/>
    </row>
    <row r="755" ht="12.75">
      <c r="C755" s="123"/>
    </row>
    <row r="756" ht="12.75">
      <c r="C756" s="123"/>
    </row>
    <row r="757" ht="12.75">
      <c r="C757" s="123"/>
    </row>
    <row r="758" ht="12.75">
      <c r="C758" s="123"/>
    </row>
    <row r="759" ht="12.75">
      <c r="C759" s="123"/>
    </row>
    <row r="760" ht="12.75">
      <c r="C760" s="123"/>
    </row>
    <row r="761" ht="12.75">
      <c r="C761" s="123"/>
    </row>
    <row r="762" ht="12.75">
      <c r="C762" s="123"/>
    </row>
    <row r="763" ht="12.75">
      <c r="C763" s="123"/>
    </row>
    <row r="764" ht="12.75">
      <c r="C764" s="123"/>
    </row>
    <row r="765" ht="12.75">
      <c r="C765" s="123"/>
    </row>
    <row r="766" ht="12.75">
      <c r="C766" s="123"/>
    </row>
    <row r="767" ht="12.75">
      <c r="C767" s="123"/>
    </row>
    <row r="768" ht="12.75">
      <c r="C768" s="123"/>
    </row>
    <row r="769" ht="12.75">
      <c r="C769" s="123"/>
    </row>
    <row r="770" ht="12.75">
      <c r="C770" s="123"/>
    </row>
    <row r="771" ht="12.75">
      <c r="C771" s="123"/>
    </row>
    <row r="772" ht="12.75">
      <c r="C772" s="123"/>
    </row>
    <row r="773" ht="12.75">
      <c r="C773" s="123"/>
    </row>
    <row r="774" ht="12.75">
      <c r="C774" s="123"/>
    </row>
    <row r="775" ht="12.75">
      <c r="C775" s="123"/>
    </row>
    <row r="776" ht="12.75">
      <c r="C776" s="123"/>
    </row>
    <row r="777" ht="12.75">
      <c r="C777" s="123"/>
    </row>
    <row r="778" ht="12.75">
      <c r="C778" s="123"/>
    </row>
    <row r="779" ht="12.75">
      <c r="C779" s="123"/>
    </row>
    <row r="780" ht="12.75">
      <c r="C780" s="123"/>
    </row>
    <row r="781" ht="12.75">
      <c r="C781" s="123"/>
    </row>
    <row r="782" ht="12.75">
      <c r="C782" s="123"/>
    </row>
    <row r="783" ht="12.75">
      <c r="C783" s="123"/>
    </row>
    <row r="784" ht="12.75">
      <c r="C784" s="123"/>
    </row>
    <row r="785" ht="12.75">
      <c r="C785" s="123"/>
    </row>
    <row r="786" ht="12.75">
      <c r="C786" s="123"/>
    </row>
    <row r="787" ht="12.75">
      <c r="C787" s="123"/>
    </row>
    <row r="788" ht="12.75">
      <c r="C788" s="123"/>
    </row>
    <row r="789" ht="12.75">
      <c r="C789" s="123"/>
    </row>
    <row r="790" ht="12.75">
      <c r="C790" s="123"/>
    </row>
    <row r="791" ht="12.75">
      <c r="C791" s="123"/>
    </row>
    <row r="792" ht="12.75">
      <c r="C792" s="123"/>
    </row>
    <row r="793" ht="12.75">
      <c r="C793" s="123"/>
    </row>
    <row r="794" ht="12.75">
      <c r="C794" s="123"/>
    </row>
    <row r="795" ht="12.75">
      <c r="C795" s="123"/>
    </row>
    <row r="796" ht="12.75">
      <c r="C796" s="123"/>
    </row>
    <row r="797" ht="12.75">
      <c r="C797" s="123"/>
    </row>
    <row r="798" ht="12.75">
      <c r="C798" s="123"/>
    </row>
    <row r="799" ht="12.75">
      <c r="C799" s="123"/>
    </row>
    <row r="800" ht="12.75">
      <c r="C800" s="123"/>
    </row>
    <row r="801" ht="12.75">
      <c r="C801" s="123"/>
    </row>
    <row r="802" ht="12.75">
      <c r="C802" s="123"/>
    </row>
    <row r="803" ht="12.75">
      <c r="C803" s="123"/>
    </row>
    <row r="804" ht="12.75">
      <c r="C804" s="123"/>
    </row>
    <row r="805" ht="12.75">
      <c r="C805" s="123"/>
    </row>
    <row r="806" ht="12.75">
      <c r="C806" s="123"/>
    </row>
    <row r="807" ht="12.75">
      <c r="C807" s="123"/>
    </row>
    <row r="808" ht="12.75">
      <c r="C808" s="123"/>
    </row>
    <row r="809" ht="12.75">
      <c r="C809" s="123"/>
    </row>
    <row r="810" ht="12.75">
      <c r="C810" s="123"/>
    </row>
    <row r="811" ht="12.75">
      <c r="C811" s="123"/>
    </row>
    <row r="812" ht="12.75">
      <c r="C812" s="123"/>
    </row>
    <row r="813" ht="12.75">
      <c r="C813" s="123"/>
    </row>
    <row r="814" ht="12.75">
      <c r="C814" s="123"/>
    </row>
    <row r="815" ht="12.75">
      <c r="C815" s="123"/>
    </row>
    <row r="816" ht="12.75">
      <c r="C816" s="123"/>
    </row>
    <row r="817" ht="12.75">
      <c r="C817" s="123"/>
    </row>
    <row r="818" ht="12.75">
      <c r="C818" s="123"/>
    </row>
    <row r="819" ht="12.75">
      <c r="C819" s="123"/>
    </row>
    <row r="820" ht="12.75">
      <c r="C820" s="123"/>
    </row>
    <row r="821" ht="12.75">
      <c r="C821" s="123"/>
    </row>
    <row r="822" ht="12.75">
      <c r="C822" s="123"/>
    </row>
    <row r="823" ht="12.75">
      <c r="C823" s="123"/>
    </row>
    <row r="824" ht="12.75">
      <c r="C824" s="123"/>
    </row>
    <row r="825" ht="12.75">
      <c r="C825" s="123"/>
    </row>
    <row r="826" ht="12.75">
      <c r="C826" s="123"/>
    </row>
    <row r="827" ht="12.75">
      <c r="C827" s="123"/>
    </row>
    <row r="828" ht="12.75">
      <c r="C828" s="123"/>
    </row>
    <row r="829" ht="12.75">
      <c r="C829" s="123"/>
    </row>
    <row r="830" ht="12.75">
      <c r="C830" s="123"/>
    </row>
    <row r="831" ht="12.75">
      <c r="C831" s="123"/>
    </row>
    <row r="832" ht="12.75">
      <c r="C832" s="123"/>
    </row>
    <row r="833" ht="12.75">
      <c r="C833" s="123"/>
    </row>
    <row r="834" ht="12.75">
      <c r="C834" s="123"/>
    </row>
    <row r="835" ht="12.75">
      <c r="C835" s="123"/>
    </row>
    <row r="836" ht="12.75">
      <c r="C836" s="123"/>
    </row>
    <row r="837" ht="12.75">
      <c r="C837" s="123"/>
    </row>
    <row r="838" ht="12.75">
      <c r="C838" s="123"/>
    </row>
    <row r="839" ht="12.75">
      <c r="C839" s="123"/>
    </row>
    <row r="840" ht="12.75">
      <c r="C840" s="123"/>
    </row>
    <row r="841" ht="12.75">
      <c r="C841" s="123"/>
    </row>
    <row r="842" ht="12.75">
      <c r="C842" s="123"/>
    </row>
    <row r="843" ht="12.75">
      <c r="C843" s="123"/>
    </row>
    <row r="844" ht="12.75">
      <c r="C844" s="123"/>
    </row>
    <row r="845" ht="12.75">
      <c r="C845" s="123"/>
    </row>
    <row r="846" ht="12.75">
      <c r="C846" s="123"/>
    </row>
    <row r="847" ht="12.75">
      <c r="C847" s="123"/>
    </row>
    <row r="848" ht="12.75">
      <c r="C848" s="123"/>
    </row>
    <row r="849" ht="12.75">
      <c r="C849" s="123"/>
    </row>
    <row r="850" ht="12.75">
      <c r="C850" s="123"/>
    </row>
    <row r="851" ht="12.75">
      <c r="C851" s="123"/>
    </row>
    <row r="852" ht="12.75">
      <c r="C852" s="123"/>
    </row>
    <row r="853" ht="12.75">
      <c r="C853" s="123"/>
    </row>
    <row r="854" ht="12.75">
      <c r="C854" s="123"/>
    </row>
    <row r="855" ht="12.75">
      <c r="C855" s="123"/>
    </row>
    <row r="856" ht="12.75">
      <c r="C856" s="123"/>
    </row>
    <row r="857" ht="12.75">
      <c r="C857" s="123"/>
    </row>
    <row r="858" ht="12.75">
      <c r="C858" s="123"/>
    </row>
    <row r="859" ht="12.75">
      <c r="C859" s="123"/>
    </row>
    <row r="860" ht="12.75">
      <c r="C860" s="123"/>
    </row>
    <row r="861" ht="12.75">
      <c r="C861" s="123"/>
    </row>
    <row r="862" ht="12.75">
      <c r="C862" s="123"/>
    </row>
    <row r="863" ht="12.75">
      <c r="C863" s="123"/>
    </row>
    <row r="864" ht="12.75">
      <c r="C864" s="123"/>
    </row>
    <row r="865" ht="12.75">
      <c r="C865" s="123"/>
    </row>
    <row r="866" ht="12.75">
      <c r="C866" s="123"/>
    </row>
    <row r="867" ht="12.75">
      <c r="C867" s="123"/>
    </row>
    <row r="868" ht="12.75">
      <c r="C868" s="123"/>
    </row>
    <row r="869" ht="12.75">
      <c r="C869" s="123"/>
    </row>
    <row r="870" ht="12.75">
      <c r="C870" s="123"/>
    </row>
    <row r="871" ht="12.75">
      <c r="C871" s="123"/>
    </row>
    <row r="872" ht="12.75">
      <c r="C872" s="123"/>
    </row>
    <row r="873" ht="12.75">
      <c r="C873" s="123"/>
    </row>
    <row r="874" ht="12.75">
      <c r="C874" s="123"/>
    </row>
    <row r="875" ht="12.75">
      <c r="C875" s="123"/>
    </row>
    <row r="876" ht="12.75">
      <c r="C876" s="123"/>
    </row>
    <row r="877" ht="12.75">
      <c r="C877" s="123"/>
    </row>
    <row r="878" ht="12.75">
      <c r="C878" s="123"/>
    </row>
    <row r="879" ht="12.75">
      <c r="C879" s="123"/>
    </row>
    <row r="880" ht="12.75">
      <c r="C880" s="123"/>
    </row>
    <row r="881" ht="12.75">
      <c r="C881" s="123"/>
    </row>
    <row r="882" ht="12.75">
      <c r="C882" s="123"/>
    </row>
    <row r="883" ht="12.75">
      <c r="C883" s="123"/>
    </row>
    <row r="884" ht="12.75">
      <c r="C884" s="123"/>
    </row>
    <row r="885" ht="12.75">
      <c r="C885" s="123"/>
    </row>
    <row r="886" ht="12.75">
      <c r="C886" s="123"/>
    </row>
    <row r="887" ht="12.75">
      <c r="C887" s="123"/>
    </row>
    <row r="888" ht="12.75">
      <c r="C888" s="123"/>
    </row>
    <row r="889" ht="12.75">
      <c r="C889" s="123"/>
    </row>
    <row r="890" ht="12.75">
      <c r="C890" s="123"/>
    </row>
    <row r="891" ht="12.75">
      <c r="C891" s="123"/>
    </row>
    <row r="892" ht="12.75">
      <c r="C892" s="123"/>
    </row>
    <row r="893" ht="12.75">
      <c r="C893" s="123"/>
    </row>
    <row r="894" ht="12.75">
      <c r="C894" s="123"/>
    </row>
    <row r="895" ht="12.75">
      <c r="C895" s="123"/>
    </row>
    <row r="896" ht="12.75">
      <c r="C896" s="123"/>
    </row>
    <row r="897" ht="12.75">
      <c r="C897" s="123"/>
    </row>
    <row r="898" ht="12.75">
      <c r="C898" s="123"/>
    </row>
    <row r="899" ht="12.75">
      <c r="C899" s="123"/>
    </row>
    <row r="900" ht="12.75">
      <c r="C900" s="123"/>
    </row>
    <row r="901" ht="12.75">
      <c r="C901" s="123"/>
    </row>
    <row r="902" ht="12.75">
      <c r="C902" s="123"/>
    </row>
    <row r="903" ht="12.75">
      <c r="C903" s="123"/>
    </row>
    <row r="904" ht="12.75">
      <c r="C904" s="123"/>
    </row>
    <row r="905" ht="12.75">
      <c r="C905" s="123"/>
    </row>
    <row r="906" ht="12.75">
      <c r="C906" s="123"/>
    </row>
    <row r="907" ht="12.75">
      <c r="C907" s="123"/>
    </row>
    <row r="908" ht="12.75">
      <c r="C908" s="123"/>
    </row>
    <row r="909" ht="12.75">
      <c r="C909" s="123"/>
    </row>
    <row r="910" ht="12.75">
      <c r="C910" s="123"/>
    </row>
    <row r="911" ht="12.75">
      <c r="C911" s="123"/>
    </row>
    <row r="912" ht="12.75">
      <c r="C912" s="123"/>
    </row>
    <row r="913" ht="12.75">
      <c r="C913" s="123"/>
    </row>
    <row r="914" ht="12.75">
      <c r="C914" s="123"/>
    </row>
    <row r="915" ht="12.75">
      <c r="C915" s="123"/>
    </row>
    <row r="916" ht="12.75">
      <c r="C916" s="123"/>
    </row>
    <row r="917" ht="12.75">
      <c r="C917" s="123"/>
    </row>
    <row r="918" ht="12.75">
      <c r="C918" s="123"/>
    </row>
    <row r="919" ht="12.75">
      <c r="C919" s="123"/>
    </row>
    <row r="920" ht="12.75">
      <c r="C920" s="123"/>
    </row>
    <row r="921" ht="12.75">
      <c r="C921" s="123"/>
    </row>
    <row r="922" ht="12.75">
      <c r="C922" s="123"/>
    </row>
    <row r="923" ht="12.75">
      <c r="C923" s="123"/>
    </row>
    <row r="924" ht="12.75">
      <c r="C924" s="123"/>
    </row>
    <row r="925" ht="12.75">
      <c r="C925" s="123"/>
    </row>
    <row r="926" ht="12.75">
      <c r="C926" s="123"/>
    </row>
    <row r="927" ht="12.75">
      <c r="C927" s="123"/>
    </row>
    <row r="928" ht="12.75">
      <c r="C928" s="123"/>
    </row>
  </sheetData>
  <mergeCells count="16">
    <mergeCell ref="F64:F65"/>
    <mergeCell ref="G64:G65"/>
    <mergeCell ref="H64:H65"/>
    <mergeCell ref="I64:I65"/>
    <mergeCell ref="B64:B65"/>
    <mergeCell ref="C64:C65"/>
    <mergeCell ref="D64:D65"/>
    <mergeCell ref="E64:E6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5"/>
  <sheetViews>
    <sheetView workbookViewId="0" topLeftCell="A71">
      <selection activeCell="F99" sqref="F99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ht="14.25">
      <c r="A1" s="1" t="s">
        <v>215</v>
      </c>
    </row>
    <row r="2" ht="15.75">
      <c r="A2" s="14"/>
    </row>
    <row r="3" spans="1:6" ht="14.25">
      <c r="A3" s="121" t="s">
        <v>247</v>
      </c>
      <c r="E3" s="109"/>
      <c r="F3" s="7" t="s">
        <v>244</v>
      </c>
    </row>
    <row r="4" spans="1:5" s="7" customFormat="1" ht="12.75" customHeight="1">
      <c r="A4" s="20"/>
      <c r="B4" s="146" t="s">
        <v>88</v>
      </c>
      <c r="C4" s="146" t="s">
        <v>89</v>
      </c>
      <c r="D4" s="146" t="s">
        <v>90</v>
      </c>
      <c r="E4" s="146" t="s">
        <v>169</v>
      </c>
    </row>
    <row r="5" spans="1:5" s="7" customFormat="1" ht="12.75">
      <c r="A5" s="21"/>
      <c r="B5" s="147"/>
      <c r="C5" s="147"/>
      <c r="D5" s="147"/>
      <c r="E5" s="147"/>
    </row>
    <row r="6" spans="1:5" s="7" customFormat="1" ht="12.75">
      <c r="A6" s="59" t="s">
        <v>0</v>
      </c>
      <c r="B6" s="8">
        <v>578783.364</v>
      </c>
      <c r="C6" s="34">
        <v>421033.828</v>
      </c>
      <c r="D6" s="56">
        <v>729067.682</v>
      </c>
      <c r="E6" s="8">
        <v>529884.058</v>
      </c>
    </row>
    <row r="7" spans="1:5" ht="12.75">
      <c r="A7" s="16" t="s">
        <v>1</v>
      </c>
      <c r="B7" s="9">
        <v>11978.444</v>
      </c>
      <c r="C7" s="45">
        <v>33490.285</v>
      </c>
      <c r="D7" s="45">
        <v>70432.72</v>
      </c>
      <c r="E7" s="9">
        <v>50197.52</v>
      </c>
    </row>
    <row r="8" spans="1:5" ht="12.75">
      <c r="A8" s="17" t="s">
        <v>2</v>
      </c>
      <c r="B8" s="10">
        <v>905.953</v>
      </c>
      <c r="C8" s="46">
        <v>2902.132</v>
      </c>
      <c r="D8" s="46">
        <v>4232.68</v>
      </c>
      <c r="E8" s="10">
        <v>2942.12</v>
      </c>
    </row>
    <row r="9" spans="1:5" ht="12.75">
      <c r="A9" s="17" t="s">
        <v>3</v>
      </c>
      <c r="B9" s="10">
        <v>2079.3</v>
      </c>
      <c r="C9" s="46">
        <v>5600.553</v>
      </c>
      <c r="D9" s="46">
        <v>11754.08</v>
      </c>
      <c r="E9" s="10">
        <v>9274.89</v>
      </c>
    </row>
    <row r="10" spans="1:5" ht="12.75">
      <c r="A10" s="17" t="s">
        <v>4</v>
      </c>
      <c r="B10" s="10">
        <v>946.11</v>
      </c>
      <c r="C10" s="46">
        <v>2980.743</v>
      </c>
      <c r="D10" s="46">
        <v>6315.94</v>
      </c>
      <c r="E10" s="10">
        <v>4757.85</v>
      </c>
    </row>
    <row r="11" spans="1:5" ht="12.75">
      <c r="A11" s="17" t="s">
        <v>5</v>
      </c>
      <c r="B11" s="10">
        <v>1034.434</v>
      </c>
      <c r="C11" s="46">
        <v>3622.507</v>
      </c>
      <c r="D11" s="46">
        <v>11905.96</v>
      </c>
      <c r="E11" s="10">
        <v>7518.41</v>
      </c>
    </row>
    <row r="12" spans="1:5" ht="12.75">
      <c r="A12" s="17" t="s">
        <v>6</v>
      </c>
      <c r="B12" s="10">
        <v>1932.03</v>
      </c>
      <c r="C12" s="46">
        <v>5076.509</v>
      </c>
      <c r="D12" s="46">
        <v>14129.52</v>
      </c>
      <c r="E12" s="10">
        <v>8668.32</v>
      </c>
    </row>
    <row r="13" spans="1:5" ht="12.75">
      <c r="A13" s="17" t="s">
        <v>7</v>
      </c>
      <c r="B13" s="10">
        <v>2752.737</v>
      </c>
      <c r="C13" s="46">
        <v>4150.261</v>
      </c>
      <c r="D13" s="46">
        <v>8226.98</v>
      </c>
      <c r="E13" s="10">
        <v>6400.68</v>
      </c>
    </row>
    <row r="14" spans="1:5" ht="12.75">
      <c r="A14" s="17" t="s">
        <v>8</v>
      </c>
      <c r="B14" s="10">
        <v>1289.46</v>
      </c>
      <c r="C14" s="46">
        <v>4455.391</v>
      </c>
      <c r="D14" s="46">
        <v>7081.74</v>
      </c>
      <c r="E14" s="10">
        <v>5212.42</v>
      </c>
    </row>
    <row r="15" spans="1:5" ht="12.75">
      <c r="A15" s="17" t="s">
        <v>9</v>
      </c>
      <c r="B15" s="10">
        <v>1038.42</v>
      </c>
      <c r="C15" s="46">
        <v>4702.189</v>
      </c>
      <c r="D15" s="46">
        <v>6785.82</v>
      </c>
      <c r="E15" s="10">
        <v>5422.83</v>
      </c>
    </row>
    <row r="16" spans="1:5" ht="12.75">
      <c r="A16" s="15" t="s">
        <v>10</v>
      </c>
      <c r="B16" s="9">
        <v>38462.587</v>
      </c>
      <c r="C16" s="47">
        <v>53244.261</v>
      </c>
      <c r="D16" s="47">
        <v>69300.34</v>
      </c>
      <c r="E16" s="9">
        <v>49700.56</v>
      </c>
    </row>
    <row r="17" spans="1:5" ht="12.75">
      <c r="A17" s="17" t="s">
        <v>11</v>
      </c>
      <c r="B17" s="10">
        <v>8755.182</v>
      </c>
      <c r="C17" s="46">
        <v>20286.872</v>
      </c>
      <c r="D17" s="46">
        <v>14071.76</v>
      </c>
      <c r="E17" s="10">
        <v>10633.29</v>
      </c>
    </row>
    <row r="18" spans="1:5" ht="12.75">
      <c r="A18" s="17" t="s">
        <v>12</v>
      </c>
      <c r="B18" s="10">
        <v>8274.484</v>
      </c>
      <c r="C18" s="46">
        <v>8018.642</v>
      </c>
      <c r="D18" s="46">
        <v>11829.58</v>
      </c>
      <c r="E18" s="10">
        <v>8619.23</v>
      </c>
    </row>
    <row r="19" spans="1:5" ht="12.75">
      <c r="A19" s="17" t="s">
        <v>13</v>
      </c>
      <c r="B19" s="10">
        <v>3666.39</v>
      </c>
      <c r="C19" s="46">
        <v>2916.434</v>
      </c>
      <c r="D19" s="46">
        <v>5896.8</v>
      </c>
      <c r="E19" s="10">
        <v>4234.97</v>
      </c>
    </row>
    <row r="20" spans="1:5" ht="12.75">
      <c r="A20" s="17" t="s">
        <v>14</v>
      </c>
      <c r="B20" s="10">
        <v>3186.564</v>
      </c>
      <c r="C20" s="46">
        <v>5048.962</v>
      </c>
      <c r="D20" s="46">
        <v>7845.76</v>
      </c>
      <c r="E20" s="10">
        <v>5203.76</v>
      </c>
    </row>
    <row r="21" spans="1:5" ht="12.75">
      <c r="A21" s="17" t="s">
        <v>15</v>
      </c>
      <c r="B21" s="10">
        <v>3771.83</v>
      </c>
      <c r="C21" s="46">
        <v>2703.872</v>
      </c>
      <c r="D21" s="46">
        <v>7713.68</v>
      </c>
      <c r="E21" s="10">
        <v>5573.4</v>
      </c>
    </row>
    <row r="22" spans="1:5" ht="12.75">
      <c r="A22" s="17" t="s">
        <v>16</v>
      </c>
      <c r="B22" s="10">
        <v>3748.55</v>
      </c>
      <c r="C22" s="46">
        <v>2596.612</v>
      </c>
      <c r="D22" s="46">
        <v>6080.54</v>
      </c>
      <c r="E22" s="10">
        <v>4373.95</v>
      </c>
    </row>
    <row r="23" spans="1:5" ht="12.75">
      <c r="A23" s="17" t="s">
        <v>17</v>
      </c>
      <c r="B23" s="10">
        <v>7059.587</v>
      </c>
      <c r="C23" s="46">
        <v>11672.867</v>
      </c>
      <c r="D23" s="46">
        <v>15862.22</v>
      </c>
      <c r="E23" s="10">
        <v>11061.96</v>
      </c>
    </row>
    <row r="24" spans="1:5" ht="12.75">
      <c r="A24" s="15" t="s">
        <v>18</v>
      </c>
      <c r="B24" s="9">
        <v>31011.637</v>
      </c>
      <c r="C24" s="47">
        <v>36119.808</v>
      </c>
      <c r="D24" s="47">
        <v>77791.12</v>
      </c>
      <c r="E24" s="9">
        <v>50537.57</v>
      </c>
    </row>
    <row r="25" spans="1:5" ht="12.75">
      <c r="A25" s="17" t="s">
        <v>19</v>
      </c>
      <c r="B25" s="10">
        <v>2845.92</v>
      </c>
      <c r="C25" s="46">
        <v>2955.634</v>
      </c>
      <c r="D25" s="46">
        <v>4991.22</v>
      </c>
      <c r="E25" s="10">
        <v>3374.78</v>
      </c>
    </row>
    <row r="26" spans="1:5" ht="12.75">
      <c r="A26" s="17" t="s">
        <v>20</v>
      </c>
      <c r="B26" s="10">
        <v>3234.373</v>
      </c>
      <c r="C26" s="46">
        <v>2964.568</v>
      </c>
      <c r="D26" s="46">
        <v>8097.72</v>
      </c>
      <c r="E26" s="10">
        <v>4944.45</v>
      </c>
    </row>
    <row r="27" spans="1:5" ht="12.75">
      <c r="A27" s="17" t="s">
        <v>21</v>
      </c>
      <c r="B27" s="10">
        <v>1425.557</v>
      </c>
      <c r="C27" s="46">
        <v>1428.229</v>
      </c>
      <c r="D27" s="46">
        <v>3291.84</v>
      </c>
      <c r="E27" s="10">
        <v>1966.42</v>
      </c>
    </row>
    <row r="28" spans="1:5" ht="12.75">
      <c r="A28" s="17" t="s">
        <v>22</v>
      </c>
      <c r="B28" s="10">
        <v>2987.2</v>
      </c>
      <c r="C28" s="46">
        <v>2413.072</v>
      </c>
      <c r="D28" s="46">
        <v>7621.74</v>
      </c>
      <c r="E28" s="10">
        <v>4798.5</v>
      </c>
    </row>
    <row r="29" spans="1:5" ht="12.75">
      <c r="A29" s="17" t="s">
        <v>23</v>
      </c>
      <c r="B29" s="10">
        <v>4066.572</v>
      </c>
      <c r="C29" s="46">
        <v>3474.849</v>
      </c>
      <c r="D29" s="46">
        <v>5775.3</v>
      </c>
      <c r="E29" s="10">
        <v>3989.46</v>
      </c>
    </row>
    <row r="30" spans="1:5" ht="12.75">
      <c r="A30" s="17" t="s">
        <v>24</v>
      </c>
      <c r="B30" s="10">
        <v>3730.774</v>
      </c>
      <c r="C30" s="46">
        <v>6721.65</v>
      </c>
      <c r="D30" s="46">
        <v>9404.96</v>
      </c>
      <c r="E30" s="10">
        <v>6182.1</v>
      </c>
    </row>
    <row r="31" spans="1:5" ht="12.75">
      <c r="A31" s="17" t="s">
        <v>25</v>
      </c>
      <c r="B31" s="10">
        <v>7703.938</v>
      </c>
      <c r="C31" s="46">
        <v>8108.404</v>
      </c>
      <c r="D31" s="46">
        <v>17896.46</v>
      </c>
      <c r="E31" s="10">
        <v>11679.39</v>
      </c>
    </row>
    <row r="32" spans="1:5" ht="12.75">
      <c r="A32" s="17" t="s">
        <v>26</v>
      </c>
      <c r="B32" s="10">
        <v>1684.29</v>
      </c>
      <c r="C32" s="46">
        <v>3062.603</v>
      </c>
      <c r="D32" s="46">
        <v>6255.24</v>
      </c>
      <c r="E32" s="10">
        <v>4189.67</v>
      </c>
    </row>
    <row r="33" spans="1:5" ht="12.75">
      <c r="A33" s="16" t="s">
        <v>27</v>
      </c>
      <c r="B33" s="10">
        <v>3333.013</v>
      </c>
      <c r="C33" s="45">
        <v>4990.789</v>
      </c>
      <c r="D33" s="45">
        <v>14456.64</v>
      </c>
      <c r="E33" s="10">
        <v>9412.8</v>
      </c>
    </row>
    <row r="34" spans="1:5" ht="12.75">
      <c r="A34" s="15" t="s">
        <v>28</v>
      </c>
      <c r="B34" s="9">
        <v>83670.392</v>
      </c>
      <c r="C34" s="47">
        <v>61777.186</v>
      </c>
      <c r="D34" s="47">
        <v>87779.57</v>
      </c>
      <c r="E34" s="9">
        <v>62708.75</v>
      </c>
    </row>
    <row r="35" spans="1:5" ht="12.75">
      <c r="A35" s="18" t="s">
        <v>29</v>
      </c>
      <c r="B35" s="11">
        <v>12822.529</v>
      </c>
      <c r="C35" s="48">
        <v>9729.566</v>
      </c>
      <c r="D35" s="48">
        <v>12205.54</v>
      </c>
      <c r="E35" s="11">
        <v>8982.82</v>
      </c>
    </row>
    <row r="36" spans="1:5" ht="12.75">
      <c r="A36" s="17" t="s">
        <v>30</v>
      </c>
      <c r="B36" s="10">
        <v>21297.892</v>
      </c>
      <c r="C36" s="46">
        <v>15414.073</v>
      </c>
      <c r="D36" s="46">
        <v>14819.3</v>
      </c>
      <c r="E36" s="10">
        <v>10403.65</v>
      </c>
    </row>
    <row r="37" spans="1:5" ht="12.75">
      <c r="A37" s="17" t="s">
        <v>31</v>
      </c>
      <c r="B37" s="10">
        <v>13086.247</v>
      </c>
      <c r="C37" s="46">
        <v>11081.03</v>
      </c>
      <c r="D37" s="46">
        <v>21617.33</v>
      </c>
      <c r="E37" s="10">
        <v>14706.56</v>
      </c>
    </row>
    <row r="38" spans="1:5" ht="12.75">
      <c r="A38" s="17" t="s">
        <v>32</v>
      </c>
      <c r="B38" s="10">
        <v>19292.82</v>
      </c>
      <c r="C38" s="46">
        <v>10415.844</v>
      </c>
      <c r="D38" s="46">
        <v>17573.16</v>
      </c>
      <c r="E38" s="10">
        <v>13029.45</v>
      </c>
    </row>
    <row r="39" spans="1:5" ht="12.75">
      <c r="A39" s="17" t="s">
        <v>33</v>
      </c>
      <c r="B39" s="10">
        <v>6864.875</v>
      </c>
      <c r="C39" s="46">
        <v>3315.39</v>
      </c>
      <c r="D39" s="46">
        <v>6770.06</v>
      </c>
      <c r="E39" s="10">
        <v>5045.61</v>
      </c>
    </row>
    <row r="40" spans="1:5" ht="12.75">
      <c r="A40" s="17" t="s">
        <v>34</v>
      </c>
      <c r="B40" s="10">
        <v>5827.049</v>
      </c>
      <c r="C40" s="46">
        <v>6434.741</v>
      </c>
      <c r="D40" s="46">
        <v>9210.16</v>
      </c>
      <c r="E40" s="10">
        <v>6614.65</v>
      </c>
    </row>
    <row r="41" spans="1:5" ht="12.75">
      <c r="A41" s="16" t="s">
        <v>35</v>
      </c>
      <c r="B41" s="12">
        <v>4478.98</v>
      </c>
      <c r="C41" s="45">
        <v>5386.542</v>
      </c>
      <c r="D41" s="45">
        <v>5584.02</v>
      </c>
      <c r="E41" s="12">
        <v>3926.01</v>
      </c>
    </row>
    <row r="42" spans="1:5" ht="12.75">
      <c r="A42" s="15" t="s">
        <v>36</v>
      </c>
      <c r="B42" s="9">
        <v>48378.562</v>
      </c>
      <c r="C42" s="47">
        <v>63507.166</v>
      </c>
      <c r="D42" s="47">
        <v>101100.35</v>
      </c>
      <c r="E42" s="9">
        <v>72986.56</v>
      </c>
    </row>
    <row r="43" spans="1:5" ht="12.75">
      <c r="A43" s="17" t="s">
        <v>37</v>
      </c>
      <c r="B43" s="10">
        <v>1860.617</v>
      </c>
      <c r="C43" s="46">
        <v>2114.019</v>
      </c>
      <c r="D43" s="46">
        <v>4633.2</v>
      </c>
      <c r="E43" s="10">
        <v>4003.99</v>
      </c>
    </row>
    <row r="44" spans="1:5" ht="12.75">
      <c r="A44" s="17" t="s">
        <v>38</v>
      </c>
      <c r="B44" s="10">
        <v>5636.318</v>
      </c>
      <c r="C44" s="46">
        <v>18194.479</v>
      </c>
      <c r="D44" s="46">
        <v>13720.04</v>
      </c>
      <c r="E44" s="10">
        <v>10242.9</v>
      </c>
    </row>
    <row r="45" spans="1:5" ht="12.75">
      <c r="A45" s="17" t="s">
        <v>39</v>
      </c>
      <c r="B45" s="10">
        <v>3354.71</v>
      </c>
      <c r="C45" s="46">
        <v>2058.301</v>
      </c>
      <c r="D45" s="46">
        <v>6167.58</v>
      </c>
      <c r="E45" s="10">
        <v>4531.25</v>
      </c>
    </row>
    <row r="46" spans="1:5" ht="12.75">
      <c r="A46" s="17" t="s">
        <v>40</v>
      </c>
      <c r="B46" s="10">
        <v>2698.204</v>
      </c>
      <c r="C46" s="46">
        <v>2183.323</v>
      </c>
      <c r="D46" s="46">
        <v>4799.1</v>
      </c>
      <c r="E46" s="10">
        <v>3625.12</v>
      </c>
    </row>
    <row r="47" spans="1:5" ht="12.75">
      <c r="A47" s="17" t="s">
        <v>41</v>
      </c>
      <c r="B47" s="10">
        <v>6194.944</v>
      </c>
      <c r="C47" s="46">
        <v>4503.421</v>
      </c>
      <c r="D47" s="46">
        <v>9535.74</v>
      </c>
      <c r="E47" s="10">
        <v>6378.74</v>
      </c>
    </row>
    <row r="48" spans="1:5" ht="12.75">
      <c r="A48" s="17" t="s">
        <v>42</v>
      </c>
      <c r="B48" s="10">
        <v>8041.102</v>
      </c>
      <c r="C48" s="46">
        <v>12147.846</v>
      </c>
      <c r="D48" s="46">
        <v>12766.18</v>
      </c>
      <c r="E48" s="10">
        <v>8946.8</v>
      </c>
    </row>
    <row r="49" spans="1:5" ht="12.75">
      <c r="A49" s="17" t="s">
        <v>43</v>
      </c>
      <c r="B49" s="10">
        <v>2986.4</v>
      </c>
      <c r="C49" s="46">
        <v>5124.844</v>
      </c>
      <c r="D49" s="46">
        <v>11263.86</v>
      </c>
      <c r="E49" s="10">
        <v>9639.99</v>
      </c>
    </row>
    <row r="50" spans="1:5" ht="12.75">
      <c r="A50" s="17" t="s">
        <v>44</v>
      </c>
      <c r="B50" s="10">
        <v>5710.52</v>
      </c>
      <c r="C50" s="46">
        <v>3788.643</v>
      </c>
      <c r="D50" s="46">
        <v>8384.56</v>
      </c>
      <c r="E50" s="10">
        <v>5663.31</v>
      </c>
    </row>
    <row r="51" spans="1:5" ht="12.75">
      <c r="A51" s="17" t="s">
        <v>45</v>
      </c>
      <c r="B51" s="10">
        <v>1800.507</v>
      </c>
      <c r="C51" s="46">
        <v>1708.21</v>
      </c>
      <c r="D51" s="46">
        <v>2065.3</v>
      </c>
      <c r="E51" s="10">
        <v>1292.55</v>
      </c>
    </row>
    <row r="52" spans="1:5" ht="12.75">
      <c r="A52" s="17" t="s">
        <v>46</v>
      </c>
      <c r="B52" s="10">
        <v>2024.63</v>
      </c>
      <c r="C52" s="46">
        <v>2344.872</v>
      </c>
      <c r="D52" s="46">
        <v>6064.2</v>
      </c>
      <c r="E52" s="10">
        <v>4288.94</v>
      </c>
    </row>
    <row r="53" spans="1:5" ht="12.75">
      <c r="A53" s="16" t="s">
        <v>47</v>
      </c>
      <c r="B53" s="12">
        <v>8070.61</v>
      </c>
      <c r="C53" s="45">
        <v>9339.198</v>
      </c>
      <c r="D53" s="45">
        <v>21700.59</v>
      </c>
      <c r="E53" s="12">
        <v>14372.97</v>
      </c>
    </row>
    <row r="54" spans="1:4" ht="12.75">
      <c r="A54" s="37"/>
      <c r="B54" s="23"/>
      <c r="C54" s="23"/>
      <c r="D54" s="23"/>
    </row>
    <row r="55" spans="1:4" ht="12.75">
      <c r="A55" s="37"/>
      <c r="B55" s="23"/>
      <c r="C55" s="23"/>
      <c r="D55" s="23">
        <v>17</v>
      </c>
    </row>
    <row r="56" ht="14.25">
      <c r="A56" s="1" t="s">
        <v>215</v>
      </c>
    </row>
    <row r="57" ht="15.75">
      <c r="A57" s="14"/>
    </row>
    <row r="58" spans="1:6" ht="14.25">
      <c r="A58" s="121" t="s">
        <v>247</v>
      </c>
      <c r="F58" s="109" t="s">
        <v>243</v>
      </c>
    </row>
    <row r="59" spans="1:5" s="7" customFormat="1" ht="12.75" customHeight="1">
      <c r="A59" s="20"/>
      <c r="B59" s="146" t="s">
        <v>88</v>
      </c>
      <c r="C59" s="146" t="s">
        <v>89</v>
      </c>
      <c r="D59" s="146" t="s">
        <v>90</v>
      </c>
      <c r="E59" s="146" t="s">
        <v>169</v>
      </c>
    </row>
    <row r="60" spans="1:5" s="7" customFormat="1" ht="12.75">
      <c r="A60" s="21"/>
      <c r="B60" s="147"/>
      <c r="C60" s="147"/>
      <c r="D60" s="147"/>
      <c r="E60" s="147"/>
    </row>
    <row r="61" spans="1:5" ht="12.75">
      <c r="A61" s="15" t="s">
        <v>48</v>
      </c>
      <c r="B61" s="12">
        <v>121082.107</v>
      </c>
      <c r="C61" s="49">
        <v>41560.945</v>
      </c>
      <c r="D61" s="49">
        <v>85147.13200000001</v>
      </c>
      <c r="E61" s="49">
        <v>63262.63</v>
      </c>
    </row>
    <row r="62" spans="1:5" ht="12.75">
      <c r="A62" s="17" t="s">
        <v>49</v>
      </c>
      <c r="B62" s="10">
        <v>5903.418</v>
      </c>
      <c r="C62" s="29">
        <v>4590.54</v>
      </c>
      <c r="D62" s="29">
        <v>13937.999</v>
      </c>
      <c r="E62" s="29">
        <v>8516.38</v>
      </c>
    </row>
    <row r="63" spans="1:5" ht="12.75">
      <c r="A63" s="17" t="s">
        <v>50</v>
      </c>
      <c r="B63" s="10">
        <v>2314.48</v>
      </c>
      <c r="C63" s="29">
        <v>619.15</v>
      </c>
      <c r="D63" s="29">
        <v>2243.16</v>
      </c>
      <c r="E63" s="29">
        <v>1676.96</v>
      </c>
    </row>
    <row r="64" spans="1:5" ht="12.75">
      <c r="A64" s="17" t="s">
        <v>51</v>
      </c>
      <c r="B64" s="10">
        <v>8526.117</v>
      </c>
      <c r="C64" s="29">
        <v>1956.111</v>
      </c>
      <c r="D64" s="29">
        <v>8357.04</v>
      </c>
      <c r="E64" s="29">
        <v>6028.64</v>
      </c>
    </row>
    <row r="65" spans="1:5" ht="12.75">
      <c r="A65" s="17" t="s">
        <v>52</v>
      </c>
      <c r="B65" s="10">
        <v>4903.27</v>
      </c>
      <c r="C65" s="29">
        <v>1115.674</v>
      </c>
      <c r="D65" s="29">
        <v>4269.54</v>
      </c>
      <c r="E65" s="29">
        <v>2875.82</v>
      </c>
    </row>
    <row r="66" spans="1:5" ht="12.75">
      <c r="A66" s="17" t="s">
        <v>53</v>
      </c>
      <c r="B66" s="10">
        <v>4034.658</v>
      </c>
      <c r="C66" s="29">
        <v>1448.626</v>
      </c>
      <c r="D66" s="29">
        <v>3197.34</v>
      </c>
      <c r="E66" s="29">
        <v>2372.85</v>
      </c>
    </row>
    <row r="67" spans="1:5" ht="12.75">
      <c r="A67" s="17" t="s">
        <v>54</v>
      </c>
      <c r="B67" s="10">
        <v>15996.987</v>
      </c>
      <c r="C67" s="29">
        <v>8028.486</v>
      </c>
      <c r="D67" s="29">
        <v>9219.793</v>
      </c>
      <c r="E67" s="29">
        <v>7802.37</v>
      </c>
    </row>
    <row r="68" spans="1:5" ht="12.75">
      <c r="A68" s="17" t="s">
        <v>55</v>
      </c>
      <c r="B68" s="10">
        <v>4946.92</v>
      </c>
      <c r="C68" s="29">
        <v>1898.006</v>
      </c>
      <c r="D68" s="29">
        <v>2809.08</v>
      </c>
      <c r="E68" s="29">
        <v>2116.06</v>
      </c>
    </row>
    <row r="69" spans="1:5" ht="12.75">
      <c r="A69" s="17" t="s">
        <v>56</v>
      </c>
      <c r="B69" s="10">
        <v>14980.602</v>
      </c>
      <c r="C69" s="29">
        <v>1801.306</v>
      </c>
      <c r="D69" s="29">
        <v>5631.42</v>
      </c>
      <c r="E69" s="29">
        <v>4705.9</v>
      </c>
    </row>
    <row r="70" spans="1:5" ht="12.75">
      <c r="A70" s="17" t="s">
        <v>57</v>
      </c>
      <c r="B70" s="10">
        <v>30787.365</v>
      </c>
      <c r="C70" s="29">
        <v>8430.377</v>
      </c>
      <c r="D70" s="29">
        <v>11091.04</v>
      </c>
      <c r="E70" s="29">
        <v>9996.44</v>
      </c>
    </row>
    <row r="71" spans="1:5" ht="12.75">
      <c r="A71" s="17" t="s">
        <v>58</v>
      </c>
      <c r="B71" s="10">
        <v>13089.366</v>
      </c>
      <c r="C71" s="29">
        <v>4583.073</v>
      </c>
      <c r="D71" s="29">
        <v>5880.98</v>
      </c>
      <c r="E71" s="29">
        <v>4721</v>
      </c>
    </row>
    <row r="72" spans="1:5" ht="12.75">
      <c r="A72" s="17" t="s">
        <v>59</v>
      </c>
      <c r="B72" s="10">
        <v>5732.7</v>
      </c>
      <c r="C72" s="29">
        <v>2642.077</v>
      </c>
      <c r="D72" s="29">
        <v>8702.59</v>
      </c>
      <c r="E72" s="29">
        <v>5921.07</v>
      </c>
    </row>
    <row r="73" spans="1:5" ht="12.75">
      <c r="A73" s="17" t="s">
        <v>60</v>
      </c>
      <c r="B73" s="10">
        <v>3842.63</v>
      </c>
      <c r="C73" s="29">
        <v>1793.71</v>
      </c>
      <c r="D73" s="29">
        <v>3634.95</v>
      </c>
      <c r="E73" s="29">
        <v>2366.18</v>
      </c>
    </row>
    <row r="74" spans="1:5" ht="12.75">
      <c r="A74" s="17" t="s">
        <v>61</v>
      </c>
      <c r="B74" s="10">
        <v>6023.594</v>
      </c>
      <c r="C74" s="29">
        <v>2653.819</v>
      </c>
      <c r="D74" s="29">
        <v>6172.2</v>
      </c>
      <c r="E74" s="29">
        <v>4162.96</v>
      </c>
    </row>
    <row r="75" spans="1:5" ht="12.75">
      <c r="A75" s="15" t="s">
        <v>62</v>
      </c>
      <c r="B75" s="9">
        <v>106282.242</v>
      </c>
      <c r="C75" s="49">
        <v>73304.571</v>
      </c>
      <c r="D75" s="49">
        <v>126642.9</v>
      </c>
      <c r="E75" s="49">
        <v>93929.558</v>
      </c>
    </row>
    <row r="76" spans="1:5" ht="12.75">
      <c r="A76" s="18" t="s">
        <v>63</v>
      </c>
      <c r="B76" s="11">
        <v>8981.514</v>
      </c>
      <c r="C76" s="55">
        <v>8871.943</v>
      </c>
      <c r="D76" s="29">
        <v>12087.24</v>
      </c>
      <c r="E76" s="29">
        <v>8946.56</v>
      </c>
    </row>
    <row r="77" spans="1:5" ht="12.75">
      <c r="A77" s="17" t="s">
        <v>64</v>
      </c>
      <c r="B77" s="10">
        <v>6262.63</v>
      </c>
      <c r="C77" s="29">
        <v>4644.679</v>
      </c>
      <c r="D77" s="29">
        <v>9413.58</v>
      </c>
      <c r="E77" s="29">
        <v>6155</v>
      </c>
    </row>
    <row r="78" spans="1:5" ht="12.75">
      <c r="A78" s="17" t="s">
        <v>65</v>
      </c>
      <c r="B78" s="10">
        <v>15138.267</v>
      </c>
      <c r="C78" s="29">
        <v>3566.455</v>
      </c>
      <c r="D78" s="29">
        <v>11769.1</v>
      </c>
      <c r="E78" s="29">
        <v>9907.24</v>
      </c>
    </row>
    <row r="79" spans="1:5" ht="12.75">
      <c r="A79" s="17" t="s">
        <v>66</v>
      </c>
      <c r="B79" s="10">
        <v>5721.161</v>
      </c>
      <c r="C79" s="29">
        <v>2359.075</v>
      </c>
      <c r="D79" s="29">
        <v>5272.02</v>
      </c>
      <c r="E79" s="29">
        <v>4080.34</v>
      </c>
    </row>
    <row r="80" spans="1:5" ht="12.75">
      <c r="A80" s="17" t="s">
        <v>67</v>
      </c>
      <c r="B80" s="10">
        <v>2266.73</v>
      </c>
      <c r="C80" s="29">
        <v>1305.527</v>
      </c>
      <c r="D80" s="29">
        <v>1598.58</v>
      </c>
      <c r="E80" s="29">
        <v>1264.2</v>
      </c>
    </row>
    <row r="81" spans="1:5" ht="12.75">
      <c r="A81" s="17" t="s">
        <v>68</v>
      </c>
      <c r="B81" s="10">
        <v>10609.794</v>
      </c>
      <c r="C81" s="29">
        <v>8561.723</v>
      </c>
      <c r="D81" s="29">
        <v>15156</v>
      </c>
      <c r="E81" s="29">
        <v>10784.51</v>
      </c>
    </row>
    <row r="82" spans="1:5" ht="12.75">
      <c r="A82" s="17" t="s">
        <v>69</v>
      </c>
      <c r="B82" s="10">
        <v>18965.681</v>
      </c>
      <c r="C82" s="29">
        <v>14332.023</v>
      </c>
      <c r="D82" s="29">
        <v>25384.96</v>
      </c>
      <c r="E82" s="29">
        <v>17790.52</v>
      </c>
    </row>
    <row r="83" spans="1:5" ht="12.75">
      <c r="A83" s="17" t="s">
        <v>70</v>
      </c>
      <c r="B83" s="10">
        <v>9398.931</v>
      </c>
      <c r="C83" s="29">
        <v>4596.375</v>
      </c>
      <c r="D83" s="29">
        <v>10079.9</v>
      </c>
      <c r="E83" s="29">
        <v>8019.69</v>
      </c>
    </row>
    <row r="84" spans="1:5" ht="12.75">
      <c r="A84" s="17" t="s">
        <v>71</v>
      </c>
      <c r="B84" s="10">
        <v>4990.775</v>
      </c>
      <c r="C84" s="29">
        <v>2768.022</v>
      </c>
      <c r="D84" s="29">
        <v>5756.82</v>
      </c>
      <c r="E84" s="29">
        <v>3910.32</v>
      </c>
    </row>
    <row r="85" spans="1:5" ht="12.75">
      <c r="A85" s="17" t="s">
        <v>72</v>
      </c>
      <c r="B85" s="10">
        <v>4325.685</v>
      </c>
      <c r="C85" s="29">
        <v>4028.117</v>
      </c>
      <c r="D85" s="29">
        <v>9298.56</v>
      </c>
      <c r="E85" s="29">
        <v>6788.03</v>
      </c>
    </row>
    <row r="86" spans="1:5" ht="12.75">
      <c r="A86" s="17" t="s">
        <v>73</v>
      </c>
      <c r="B86" s="10">
        <v>2666.394</v>
      </c>
      <c r="C86" s="29">
        <v>1925.622</v>
      </c>
      <c r="D86" s="29">
        <v>3119.04</v>
      </c>
      <c r="E86" s="29">
        <v>2087.79</v>
      </c>
    </row>
    <row r="87" spans="1:5" ht="12.75">
      <c r="A87" s="17" t="s">
        <v>74</v>
      </c>
      <c r="B87" s="10">
        <v>4072.8</v>
      </c>
      <c r="C87" s="29">
        <v>3890.139</v>
      </c>
      <c r="D87" s="29">
        <v>5068.86</v>
      </c>
      <c r="E87" s="29">
        <v>3434.01</v>
      </c>
    </row>
    <row r="88" spans="1:5" ht="12.75">
      <c r="A88" s="16" t="s">
        <v>75</v>
      </c>
      <c r="B88" s="10">
        <v>12881.88</v>
      </c>
      <c r="C88" s="30">
        <v>12454.871</v>
      </c>
      <c r="D88" s="30">
        <v>12638.24</v>
      </c>
      <c r="E88" s="30">
        <v>10761.348</v>
      </c>
    </row>
    <row r="89" spans="1:5" ht="12.75">
      <c r="A89" s="15" t="s">
        <v>76</v>
      </c>
      <c r="B89" s="9">
        <v>137917.393</v>
      </c>
      <c r="C89" s="49">
        <v>58029.616</v>
      </c>
      <c r="D89" s="49">
        <v>110873.55</v>
      </c>
      <c r="E89" s="49">
        <v>86560.91</v>
      </c>
    </row>
    <row r="90" spans="1:5" ht="12.75">
      <c r="A90" s="17" t="s">
        <v>77</v>
      </c>
      <c r="B90" s="10">
        <v>5973.557</v>
      </c>
      <c r="C90" s="29">
        <v>4265.905</v>
      </c>
      <c r="D90" s="29">
        <v>4790.58</v>
      </c>
      <c r="E90" s="29">
        <v>3871.12</v>
      </c>
    </row>
    <row r="91" spans="1:5" ht="12.75">
      <c r="A91" s="17" t="s">
        <v>78</v>
      </c>
      <c r="B91" s="10">
        <v>6127.538</v>
      </c>
      <c r="C91" s="29">
        <v>3177.548</v>
      </c>
      <c r="D91" s="29">
        <v>9496.84</v>
      </c>
      <c r="E91" s="29">
        <v>6239.52</v>
      </c>
    </row>
    <row r="92" spans="1:5" ht="12.75">
      <c r="A92" s="17" t="s">
        <v>79</v>
      </c>
      <c r="B92" s="10">
        <v>7459</v>
      </c>
      <c r="C92" s="29">
        <v>4339.094</v>
      </c>
      <c r="D92" s="29">
        <v>11750.48</v>
      </c>
      <c r="E92" s="29">
        <v>7740.41</v>
      </c>
    </row>
    <row r="93" spans="1:5" ht="12.75">
      <c r="A93" s="17" t="s">
        <v>80</v>
      </c>
      <c r="B93" s="10">
        <v>3152.72</v>
      </c>
      <c r="C93" s="29">
        <v>2270.197</v>
      </c>
      <c r="D93" s="29">
        <v>3756.78</v>
      </c>
      <c r="E93" s="29">
        <v>2957.69</v>
      </c>
    </row>
    <row r="94" spans="1:5" ht="12.75">
      <c r="A94" s="17" t="s">
        <v>81</v>
      </c>
      <c r="B94" s="10">
        <v>5908.615</v>
      </c>
      <c r="C94" s="29">
        <v>3171.691</v>
      </c>
      <c r="D94" s="29">
        <v>6462.76</v>
      </c>
      <c r="E94" s="29">
        <v>5485.32</v>
      </c>
    </row>
    <row r="95" spans="1:5" ht="12.75">
      <c r="A95" s="17" t="s">
        <v>82</v>
      </c>
      <c r="B95" s="10">
        <v>20409.572</v>
      </c>
      <c r="C95" s="29">
        <v>8490.315</v>
      </c>
      <c r="D95" s="29">
        <v>16924.14</v>
      </c>
      <c r="E95" s="29">
        <v>14737.83</v>
      </c>
    </row>
    <row r="96" spans="1:5" ht="12.75">
      <c r="A96" s="17" t="s">
        <v>83</v>
      </c>
      <c r="B96" s="10">
        <v>20939.546</v>
      </c>
      <c r="C96" s="29">
        <v>6816.805</v>
      </c>
      <c r="D96" s="29">
        <v>15517.8</v>
      </c>
      <c r="E96" s="29">
        <v>12104.18</v>
      </c>
    </row>
    <row r="97" spans="1:5" ht="12.75">
      <c r="A97" s="17" t="s">
        <v>84</v>
      </c>
      <c r="B97" s="10">
        <v>18545.291</v>
      </c>
      <c r="C97" s="29">
        <v>5131.052</v>
      </c>
      <c r="D97" s="29">
        <v>8433.2</v>
      </c>
      <c r="E97" s="29">
        <v>6458.1</v>
      </c>
    </row>
    <row r="98" spans="1:5" ht="12.75">
      <c r="A98" s="17" t="s">
        <v>85</v>
      </c>
      <c r="B98" s="10">
        <v>5785.185</v>
      </c>
      <c r="C98" s="29">
        <v>2185.955</v>
      </c>
      <c r="D98" s="29">
        <v>3125.86</v>
      </c>
      <c r="E98" s="29">
        <v>2257.27</v>
      </c>
    </row>
    <row r="99" spans="1:5" ht="12.75">
      <c r="A99" s="17" t="s">
        <v>86</v>
      </c>
      <c r="B99" s="10">
        <v>14577.69</v>
      </c>
      <c r="C99" s="29">
        <v>7287.927</v>
      </c>
      <c r="D99" s="29">
        <v>15504.57</v>
      </c>
      <c r="E99" s="29">
        <v>12270.24</v>
      </c>
    </row>
    <row r="100" spans="1:5" ht="12.75">
      <c r="A100" s="16" t="s">
        <v>87</v>
      </c>
      <c r="B100" s="12">
        <v>29038.679</v>
      </c>
      <c r="C100" s="30">
        <v>10893.147</v>
      </c>
      <c r="D100" s="30">
        <v>15110.54</v>
      </c>
      <c r="E100" s="30">
        <v>12439.23</v>
      </c>
    </row>
    <row r="101" spans="1:5" ht="12.75">
      <c r="A101" s="37"/>
      <c r="B101" s="124"/>
      <c r="C101" s="124"/>
      <c r="D101" s="124"/>
      <c r="E101" s="124"/>
    </row>
    <row r="102" spans="1:5" ht="12.75">
      <c r="A102" s="19" t="s">
        <v>203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2"/>
      <c r="E103" s="32"/>
    </row>
    <row r="104" spans="1:5" ht="12.75">
      <c r="A104" s="19" t="s">
        <v>92</v>
      </c>
      <c r="B104" s="13"/>
      <c r="C104"/>
      <c r="D104" s="32"/>
      <c r="E104" s="32"/>
    </row>
    <row r="105" spans="1:5" ht="12.75">
      <c r="A105" s="19" t="s">
        <v>93</v>
      </c>
      <c r="B105" s="13"/>
      <c r="C105"/>
      <c r="D105" s="32"/>
      <c r="E105" s="32"/>
    </row>
    <row r="106" spans="1:5" ht="12.75">
      <c r="A106" s="7"/>
      <c r="B106" s="13"/>
      <c r="C106"/>
      <c r="D106" s="32"/>
      <c r="E106" s="32"/>
    </row>
    <row r="107" spans="2:5" ht="12.75">
      <c r="B107" s="124"/>
      <c r="C107" s="124"/>
      <c r="E107" s="124"/>
    </row>
    <row r="108" spans="2:5" ht="12.75">
      <c r="B108" s="13"/>
      <c r="C108"/>
      <c r="D108" s="32"/>
      <c r="E108" s="32"/>
    </row>
    <row r="109" spans="2:5" ht="12.75">
      <c r="B109" s="13"/>
      <c r="C109"/>
      <c r="D109" s="32"/>
      <c r="E109" s="32"/>
    </row>
    <row r="110" spans="2:5" ht="12.75">
      <c r="B110" s="13"/>
      <c r="C110"/>
      <c r="D110" s="3">
        <v>18</v>
      </c>
      <c r="E110" s="32"/>
    </row>
    <row r="111" spans="2:5" ht="12.75">
      <c r="B111" s="13"/>
      <c r="C111"/>
      <c r="D111" s="54"/>
      <c r="E111" s="54"/>
    </row>
    <row r="112" spans="2:5" ht="12.75">
      <c r="B112" s="13"/>
      <c r="C112"/>
      <c r="D112" s="54"/>
      <c r="E112" s="54"/>
    </row>
    <row r="113" spans="2:5" ht="12.75">
      <c r="B113" s="13"/>
      <c r="C113"/>
      <c r="D113" s="54"/>
      <c r="E113" s="54"/>
    </row>
    <row r="114" spans="2:4" ht="12.75">
      <c r="B114" s="13"/>
      <c r="C114"/>
      <c r="D114" s="54"/>
    </row>
    <row r="115" spans="2:4" ht="12.75">
      <c r="B115" s="13"/>
      <c r="C115" s="13"/>
      <c r="D115" s="54"/>
    </row>
    <row r="116" spans="2:4" ht="12.75">
      <c r="B116" s="13"/>
      <c r="C116" s="13"/>
      <c r="D116" s="54"/>
    </row>
    <row r="117" spans="2:4" ht="12.75">
      <c r="B117" s="13"/>
      <c r="C117" s="13"/>
      <c r="D117" s="54"/>
    </row>
    <row r="118" spans="2:4" ht="12.75">
      <c r="B118" s="13"/>
      <c r="D118" s="54"/>
    </row>
    <row r="119" spans="2:4" ht="12.75">
      <c r="B119" s="13"/>
      <c r="D119" s="54"/>
    </row>
    <row r="120" spans="2:4" ht="12.75">
      <c r="B120" s="13"/>
      <c r="D120" s="54"/>
    </row>
    <row r="121" spans="2:4" ht="12.75">
      <c r="B121" s="13"/>
      <c r="D121" s="54"/>
    </row>
    <row r="122" spans="2:4" ht="12.75">
      <c r="B122" s="13"/>
      <c r="D122" s="54"/>
    </row>
    <row r="123" spans="2:4" ht="12.75">
      <c r="B123" s="13"/>
      <c r="D123" s="54"/>
    </row>
    <row r="124" spans="2:4" ht="12.75">
      <c r="B124" s="13"/>
      <c r="D124" s="54"/>
    </row>
    <row r="125" spans="2:5" ht="12.75">
      <c r="B125" s="13"/>
      <c r="D125" s="54"/>
      <c r="E125" s="13"/>
    </row>
    <row r="126" spans="2:5" ht="12.75">
      <c r="B126" s="13"/>
      <c r="D126" s="54"/>
      <c r="E126" s="13"/>
    </row>
    <row r="127" spans="2:5" ht="12.75">
      <c r="B127" s="13"/>
      <c r="D127" s="54"/>
      <c r="E127" s="13"/>
    </row>
    <row r="128" spans="2:5" ht="12.75">
      <c r="B128" s="13"/>
      <c r="D128" s="54"/>
      <c r="E128" s="13"/>
    </row>
    <row r="129" spans="2:5" ht="12.75">
      <c r="B129" s="13"/>
      <c r="D129" s="54"/>
      <c r="E129" s="13"/>
    </row>
    <row r="130" spans="2:5" ht="12.75">
      <c r="B130" s="13"/>
      <c r="D130" s="54"/>
      <c r="E130" s="13"/>
    </row>
    <row r="131" spans="2:5" ht="12.75">
      <c r="B131" s="13"/>
      <c r="D131" s="54"/>
      <c r="E131" s="13"/>
    </row>
    <row r="132" spans="2:5" ht="12.75">
      <c r="B132" s="13"/>
      <c r="D132" s="54"/>
      <c r="E132" s="13"/>
    </row>
    <row r="133" spans="2:5" ht="12.75">
      <c r="B133" s="13"/>
      <c r="D133" s="54"/>
      <c r="E133" s="13"/>
    </row>
    <row r="134" spans="2:5" ht="12.75">
      <c r="B134" s="13"/>
      <c r="D134" s="54"/>
      <c r="E134" s="13"/>
    </row>
    <row r="135" spans="2:5" ht="12.75">
      <c r="B135" s="13"/>
      <c r="D135" s="54"/>
      <c r="E135" s="13"/>
    </row>
    <row r="136" spans="2:5" ht="12.75">
      <c r="B136" s="13"/>
      <c r="D136" s="54"/>
      <c r="E136" s="13"/>
    </row>
    <row r="137" spans="2:5" ht="12.75">
      <c r="B137" s="13"/>
      <c r="D137" s="54"/>
      <c r="E137" s="13"/>
    </row>
    <row r="138" spans="2:5" ht="12.75">
      <c r="B138" s="13"/>
      <c r="D138" s="54"/>
      <c r="E138" s="13"/>
    </row>
    <row r="139" spans="2:5" ht="12.75">
      <c r="B139" s="13"/>
      <c r="D139" s="54"/>
      <c r="E139" s="13"/>
    </row>
    <row r="140" spans="2:5" ht="12.75">
      <c r="B140" s="13"/>
      <c r="D140" s="54"/>
      <c r="E140" s="13"/>
    </row>
    <row r="141" spans="2:5" ht="12.75">
      <c r="B141" s="13"/>
      <c r="D141" s="54"/>
      <c r="E141" s="13"/>
    </row>
    <row r="142" spans="2:5" ht="12.75">
      <c r="B142" s="13"/>
      <c r="D142" s="54"/>
      <c r="E142" s="13"/>
    </row>
    <row r="143" spans="2:5" ht="12.75">
      <c r="B143" s="13"/>
      <c r="D143" s="54"/>
      <c r="E143" s="13"/>
    </row>
    <row r="144" spans="2:5" ht="12.75">
      <c r="B144" s="13"/>
      <c r="D144" s="54"/>
      <c r="E144" s="13"/>
    </row>
    <row r="145" spans="2:5" ht="12.75">
      <c r="B145" s="13"/>
      <c r="D145" s="54"/>
      <c r="E145" s="13"/>
    </row>
    <row r="146" spans="2:5" ht="12.75">
      <c r="B146" s="13"/>
      <c r="D146" s="54"/>
      <c r="E146" s="13"/>
    </row>
    <row r="147" spans="2:5" ht="12.75">
      <c r="B147" s="13"/>
      <c r="D147" s="54"/>
      <c r="E147" s="13"/>
    </row>
    <row r="148" spans="2:5" ht="12.75">
      <c r="B148" s="13"/>
      <c r="D148" s="54"/>
      <c r="E148" s="13"/>
    </row>
    <row r="149" spans="2:5" ht="12.75">
      <c r="B149" s="13"/>
      <c r="D149" s="54"/>
      <c r="E149" s="13"/>
    </row>
    <row r="150" spans="2:5" ht="12.75">
      <c r="B150" s="13"/>
      <c r="D150" s="54"/>
      <c r="E150" s="13"/>
    </row>
    <row r="151" spans="2:5" ht="12.75">
      <c r="B151" s="13"/>
      <c r="D151" s="54"/>
      <c r="E151" s="13"/>
    </row>
    <row r="152" spans="2:5" ht="12.75">
      <c r="B152" s="13"/>
      <c r="D152" s="54"/>
      <c r="E152" s="13"/>
    </row>
    <row r="153" spans="2:5" ht="12.75">
      <c r="B153" s="13"/>
      <c r="D153" s="54"/>
      <c r="E153" s="13"/>
    </row>
    <row r="154" spans="2:5" ht="12.75">
      <c r="B154" s="13"/>
      <c r="D154" s="54"/>
      <c r="E154" s="13"/>
    </row>
    <row r="155" spans="2:5" ht="12.75">
      <c r="B155" s="13"/>
      <c r="D155" s="54"/>
      <c r="E155" s="13"/>
    </row>
    <row r="156" spans="2:5" ht="12.75">
      <c r="B156" s="13"/>
      <c r="D156" s="54"/>
      <c r="E156" s="13"/>
    </row>
    <row r="157" spans="2:5" ht="12.75">
      <c r="B157" s="13"/>
      <c r="D157" s="54"/>
      <c r="E157" s="13"/>
    </row>
    <row r="158" spans="2:5" ht="12.75">
      <c r="B158" s="13"/>
      <c r="D158" s="54"/>
      <c r="E158" s="13"/>
    </row>
    <row r="159" spans="2:5" ht="12.75">
      <c r="B159" s="13"/>
      <c r="D159" s="54"/>
      <c r="E159" s="13"/>
    </row>
    <row r="160" spans="2:5" ht="12.75">
      <c r="B160" s="13"/>
      <c r="D160" s="54"/>
      <c r="E160" s="13"/>
    </row>
    <row r="161" spans="2:5" ht="12.75">
      <c r="B161" s="13"/>
      <c r="D161" s="54"/>
      <c r="E161" s="13"/>
    </row>
    <row r="162" spans="2:5" ht="12.75">
      <c r="B162" s="13"/>
      <c r="D162" s="54"/>
      <c r="E162" s="13"/>
    </row>
    <row r="163" spans="2:5" ht="12.75">
      <c r="B163" s="13"/>
      <c r="D163" s="54"/>
      <c r="E163" s="13"/>
    </row>
    <row r="164" spans="2:5" ht="12.75">
      <c r="B164" s="13"/>
      <c r="D164" s="54"/>
      <c r="E164" s="13"/>
    </row>
    <row r="165" spans="2:5" ht="12.75">
      <c r="B165" s="13"/>
      <c r="D165" s="54"/>
      <c r="E165" s="13"/>
    </row>
    <row r="166" spans="2:5" ht="12.75">
      <c r="B166" s="13"/>
      <c r="D166" s="54"/>
      <c r="E166" s="13"/>
    </row>
    <row r="167" spans="2:5" ht="12.75">
      <c r="B167" s="13"/>
      <c r="D167" s="54"/>
      <c r="E167" s="13"/>
    </row>
    <row r="168" spans="2:5" ht="12.75">
      <c r="B168" s="13"/>
      <c r="D168" s="54"/>
      <c r="E168" s="13"/>
    </row>
    <row r="169" spans="2:5" ht="12.75">
      <c r="B169" s="13"/>
      <c r="D169" s="54"/>
      <c r="E169" s="13"/>
    </row>
    <row r="170" spans="2:5" ht="12.75">
      <c r="B170" s="13"/>
      <c r="D170" s="54"/>
      <c r="E170" s="13"/>
    </row>
    <row r="171" spans="2:5" ht="12.75">
      <c r="B171" s="13"/>
      <c r="D171" s="54"/>
      <c r="E171" s="13"/>
    </row>
    <row r="172" spans="2:5" ht="12.75">
      <c r="B172" s="13"/>
      <c r="D172" s="54"/>
      <c r="E172" s="13"/>
    </row>
    <row r="173" spans="2:5" ht="12.75">
      <c r="B173" s="13"/>
      <c r="D173" s="54"/>
      <c r="E173" s="13"/>
    </row>
    <row r="174" spans="2:5" ht="12.75">
      <c r="B174" s="13"/>
      <c r="D174" s="54"/>
      <c r="E174" s="13"/>
    </row>
    <row r="175" spans="2:5" ht="12.75">
      <c r="B175" s="13"/>
      <c r="D175" s="54"/>
      <c r="E175" s="13"/>
    </row>
    <row r="176" spans="2:5" ht="12.75">
      <c r="B176" s="13"/>
      <c r="D176" s="54"/>
      <c r="E176" s="13"/>
    </row>
    <row r="177" spans="2:5" ht="12.75">
      <c r="B177" s="13"/>
      <c r="D177" s="54"/>
      <c r="E177" s="13"/>
    </row>
    <row r="178" spans="2:5" ht="12.75">
      <c r="B178" s="13"/>
      <c r="D178" s="54"/>
      <c r="E178" s="13"/>
    </row>
    <row r="179" spans="2:5" ht="12.75">
      <c r="B179" s="13"/>
      <c r="D179" s="54"/>
      <c r="E179" s="13"/>
    </row>
    <row r="180" spans="2:5" ht="12.75">
      <c r="B180" s="13"/>
      <c r="D180" s="54"/>
      <c r="E180" s="13"/>
    </row>
    <row r="181" spans="2:5" ht="12.75">
      <c r="B181" s="13"/>
      <c r="D181" s="54"/>
      <c r="E181" s="13"/>
    </row>
    <row r="182" spans="2:5" ht="12.75">
      <c r="B182" s="13"/>
      <c r="D182" s="54"/>
      <c r="E182" s="13"/>
    </row>
    <row r="183" spans="2:5" ht="12.75">
      <c r="B183" s="13"/>
      <c r="D183" s="54"/>
      <c r="E183" s="13"/>
    </row>
    <row r="184" spans="2:5" ht="12.75">
      <c r="B184" s="13"/>
      <c r="D184" s="54"/>
      <c r="E184" s="13"/>
    </row>
    <row r="185" spans="2:5" ht="12.75">
      <c r="B185" s="13"/>
      <c r="D185" s="54"/>
      <c r="E185" s="13"/>
    </row>
    <row r="186" spans="2:5" ht="12.75">
      <c r="B186" s="13"/>
      <c r="D186" s="54"/>
      <c r="E186" s="13"/>
    </row>
    <row r="187" spans="2:5" ht="12.75">
      <c r="B187" s="13"/>
      <c r="D187" s="54"/>
      <c r="E187" s="13"/>
    </row>
    <row r="188" spans="2:5" ht="12.75">
      <c r="B188" s="13"/>
      <c r="D188" s="54"/>
      <c r="E188" s="13"/>
    </row>
    <row r="189" spans="2:5" ht="12.75">
      <c r="B189" s="13"/>
      <c r="D189" s="54"/>
      <c r="E189" s="13"/>
    </row>
    <row r="190" spans="2:5" ht="12.75">
      <c r="B190" s="13"/>
      <c r="D190" s="54"/>
      <c r="E190" s="13"/>
    </row>
    <row r="191" spans="2:5" ht="12.75">
      <c r="B191" s="13"/>
      <c r="D191" s="54"/>
      <c r="E191" s="13"/>
    </row>
    <row r="192" spans="2:5" ht="12.75">
      <c r="B192" s="13"/>
      <c r="D192" s="54"/>
      <c r="E192" s="13"/>
    </row>
    <row r="193" spans="2:5" ht="12.75">
      <c r="B193" s="13"/>
      <c r="D193" s="54"/>
      <c r="E193" s="13"/>
    </row>
    <row r="194" spans="2:5" ht="12.75">
      <c r="B194" s="13"/>
      <c r="D194" s="54"/>
      <c r="E194" s="13"/>
    </row>
    <row r="195" spans="2:5" ht="12.75">
      <c r="B195" s="13"/>
      <c r="D195" s="54"/>
      <c r="E195" s="13"/>
    </row>
    <row r="196" spans="2:5" ht="12.75">
      <c r="B196" s="13"/>
      <c r="D196" s="54"/>
      <c r="E196" s="13"/>
    </row>
    <row r="197" spans="2:5" ht="12.75">
      <c r="B197" s="13"/>
      <c r="D197" s="54"/>
      <c r="E197" s="13"/>
    </row>
    <row r="198" spans="2:5" ht="12.75">
      <c r="B198" s="13"/>
      <c r="D198" s="54"/>
      <c r="E198" s="13"/>
    </row>
    <row r="199" spans="2:5" ht="12.75">
      <c r="B199" s="13"/>
      <c r="D199" s="54"/>
      <c r="E199" s="13"/>
    </row>
    <row r="200" spans="2:5" ht="12.75">
      <c r="B200" s="13"/>
      <c r="D200" s="54"/>
      <c r="E200" s="13"/>
    </row>
    <row r="201" spans="2:5" ht="12.75">
      <c r="B201" s="13"/>
      <c r="D201" s="54"/>
      <c r="E201" s="13"/>
    </row>
    <row r="202" spans="2:5" ht="12.75">
      <c r="B202" s="13"/>
      <c r="D202" s="54"/>
      <c r="E202" s="13"/>
    </row>
    <row r="203" spans="2:5" ht="12.75">
      <c r="B203" s="13"/>
      <c r="D203" s="54"/>
      <c r="E203" s="13"/>
    </row>
    <row r="204" spans="2:5" ht="12.75">
      <c r="B204" s="13"/>
      <c r="D204" s="54"/>
      <c r="E204" s="13"/>
    </row>
    <row r="205" spans="2:5" ht="12.75">
      <c r="B205" s="13"/>
      <c r="D205" s="54"/>
      <c r="E205" s="13"/>
    </row>
    <row r="206" spans="2:5" ht="12.75">
      <c r="B206" s="13"/>
      <c r="D206" s="54"/>
      <c r="E206" s="13"/>
    </row>
    <row r="207" spans="2:5" ht="12.75">
      <c r="B207" s="13"/>
      <c r="D207" s="54"/>
      <c r="E207" s="13"/>
    </row>
    <row r="208" spans="2:5" ht="12.75">
      <c r="B208" s="13"/>
      <c r="D208" s="54"/>
      <c r="E208" s="13"/>
    </row>
    <row r="209" spans="2:5" ht="12.75">
      <c r="B209" s="13"/>
      <c r="D209" s="54"/>
      <c r="E209" s="13"/>
    </row>
    <row r="210" spans="2:5" ht="12.75">
      <c r="B210" s="13"/>
      <c r="D210" s="54"/>
      <c r="E210" s="13"/>
    </row>
    <row r="211" spans="2:5" ht="12.75">
      <c r="B211" s="13"/>
      <c r="D211" s="54"/>
      <c r="E211" s="13"/>
    </row>
    <row r="212" spans="2:5" ht="12.75">
      <c r="B212" s="13"/>
      <c r="D212" s="54"/>
      <c r="E212" s="13"/>
    </row>
    <row r="213" spans="2:5" ht="12.75">
      <c r="B213" s="13"/>
      <c r="D213" s="54"/>
      <c r="E213" s="13"/>
    </row>
    <row r="214" spans="2:5" ht="12.75">
      <c r="B214" s="13"/>
      <c r="D214" s="54"/>
      <c r="E214" s="13"/>
    </row>
    <row r="215" spans="2:5" ht="12.75">
      <c r="B215" s="13"/>
      <c r="D215" s="54"/>
      <c r="E215" s="13"/>
    </row>
    <row r="216" spans="2:5" ht="12.75">
      <c r="B216" s="13"/>
      <c r="D216" s="54"/>
      <c r="E216" s="13"/>
    </row>
    <row r="217" spans="2:5" ht="12.75">
      <c r="B217" s="13"/>
      <c r="D217" s="54"/>
      <c r="E217" s="13"/>
    </row>
    <row r="218" spans="2:5" ht="12.75">
      <c r="B218" s="13"/>
      <c r="D218" s="54"/>
      <c r="E218" s="13"/>
    </row>
    <row r="219" spans="2:5" ht="12.75">
      <c r="B219" s="13"/>
      <c r="D219" s="54"/>
      <c r="E219" s="13"/>
    </row>
    <row r="220" spans="2:5" ht="12.75">
      <c r="B220" s="13"/>
      <c r="D220" s="54"/>
      <c r="E220" s="13"/>
    </row>
    <row r="221" spans="2:5" ht="12.75">
      <c r="B221" s="13"/>
      <c r="D221" s="54"/>
      <c r="E221" s="13"/>
    </row>
    <row r="222" spans="2:5" ht="12.75">
      <c r="B222" s="13"/>
      <c r="D222" s="54"/>
      <c r="E222" s="13"/>
    </row>
    <row r="223" spans="2:5" ht="12.75">
      <c r="B223" s="13"/>
      <c r="D223" s="54"/>
      <c r="E223" s="13"/>
    </row>
    <row r="224" spans="2:5" ht="12.75">
      <c r="B224" s="13"/>
      <c r="D224" s="54"/>
      <c r="E224" s="13"/>
    </row>
    <row r="225" spans="2:5" ht="12.75">
      <c r="B225" s="13"/>
      <c r="D225" s="54"/>
      <c r="E225" s="13"/>
    </row>
    <row r="226" spans="2:5" ht="12.75">
      <c r="B226" s="13"/>
      <c r="D226" s="54"/>
      <c r="E226" s="13"/>
    </row>
    <row r="227" spans="2:5" ht="12.75">
      <c r="B227" s="13"/>
      <c r="D227" s="54"/>
      <c r="E227" s="13"/>
    </row>
    <row r="228" spans="2:5" ht="12.75">
      <c r="B228" s="13"/>
      <c r="D228" s="54"/>
      <c r="E228" s="13"/>
    </row>
    <row r="229" spans="2:5" ht="12.75">
      <c r="B229" s="13"/>
      <c r="D229" s="54"/>
      <c r="E229" s="13"/>
    </row>
    <row r="230" spans="2:5" ht="12.75">
      <c r="B230" s="13"/>
      <c r="D230" s="54"/>
      <c r="E230" s="13"/>
    </row>
    <row r="231" spans="2:5" ht="12.75">
      <c r="B231" s="13"/>
      <c r="D231" s="54"/>
      <c r="E231" s="13"/>
    </row>
    <row r="232" spans="2:5" ht="12.75">
      <c r="B232" s="13"/>
      <c r="D232" s="54"/>
      <c r="E232" s="13"/>
    </row>
    <row r="233" spans="2:5" ht="12.75">
      <c r="B233" s="13"/>
      <c r="D233" s="54"/>
      <c r="E233" s="13"/>
    </row>
    <row r="234" spans="2:5" ht="12.75">
      <c r="B234" s="13"/>
      <c r="D234" s="54"/>
      <c r="E234" s="13"/>
    </row>
    <row r="235" spans="2:5" ht="12.75">
      <c r="B235" s="13"/>
      <c r="D235" s="54"/>
      <c r="E235" s="13"/>
    </row>
    <row r="236" spans="2:5" ht="12.75">
      <c r="B236" s="13"/>
      <c r="D236" s="54"/>
      <c r="E236" s="13"/>
    </row>
    <row r="237" spans="2:5" ht="12.75">
      <c r="B237" s="13"/>
      <c r="D237" s="54"/>
      <c r="E237" s="13"/>
    </row>
    <row r="238" spans="2:5" ht="12.75">
      <c r="B238" s="13"/>
      <c r="D238" s="54"/>
      <c r="E238" s="13"/>
    </row>
    <row r="239" spans="2:5" ht="12.75">
      <c r="B239" s="13"/>
      <c r="D239" s="54"/>
      <c r="E239" s="13"/>
    </row>
    <row r="240" spans="2:5" ht="12.75">
      <c r="B240" s="13"/>
      <c r="D240" s="54"/>
      <c r="E240" s="13"/>
    </row>
    <row r="241" spans="2:5" ht="12.75">
      <c r="B241" s="13"/>
      <c r="D241" s="54"/>
      <c r="E241" s="13"/>
    </row>
    <row r="242" spans="2:5" ht="12.75">
      <c r="B242" s="13"/>
      <c r="D242" s="54"/>
      <c r="E242" s="13"/>
    </row>
    <row r="243" spans="2:5" ht="12.75">
      <c r="B243" s="13"/>
      <c r="D243" s="54"/>
      <c r="E243" s="13"/>
    </row>
    <row r="244" spans="2:5" ht="12.75">
      <c r="B244" s="13"/>
      <c r="D244" s="54"/>
      <c r="E244" s="13"/>
    </row>
    <row r="245" spans="2:5" ht="12.75">
      <c r="B245" s="13"/>
      <c r="D245" s="54"/>
      <c r="E245" s="13"/>
    </row>
    <row r="246" spans="2:5" ht="12.75">
      <c r="B246" s="13"/>
      <c r="D246" s="54"/>
      <c r="E246" s="13"/>
    </row>
    <row r="247" spans="2:5" ht="12.75">
      <c r="B247" s="13"/>
      <c r="D247" s="54"/>
      <c r="E247" s="13"/>
    </row>
    <row r="248" spans="2:5" ht="12.75">
      <c r="B248" s="13"/>
      <c r="D248" s="54"/>
      <c r="E248" s="13"/>
    </row>
    <row r="249" spans="2:5" ht="12.75">
      <c r="B249" s="13"/>
      <c r="D249" s="54"/>
      <c r="E249" s="13"/>
    </row>
    <row r="250" spans="2:5" ht="12.75">
      <c r="B250" s="13"/>
      <c r="D250" s="54"/>
      <c r="E250" s="13"/>
    </row>
    <row r="251" spans="2:5" ht="12.75">
      <c r="B251" s="13"/>
      <c r="D251" s="54"/>
      <c r="E251" s="13"/>
    </row>
    <row r="252" spans="2:5" ht="12.75">
      <c r="B252" s="13"/>
      <c r="D252" s="54"/>
      <c r="E252" s="13"/>
    </row>
    <row r="253" spans="2:5" ht="12.75">
      <c r="B253" s="13"/>
      <c r="D253" s="54"/>
      <c r="E253" s="13"/>
    </row>
    <row r="254" spans="2:5" ht="12.75">
      <c r="B254" s="13"/>
      <c r="D254" s="54"/>
      <c r="E254" s="13"/>
    </row>
    <row r="255" spans="2:5" ht="12.75">
      <c r="B255" s="13"/>
      <c r="D255" s="54"/>
      <c r="E255" s="13"/>
    </row>
    <row r="256" spans="2:5" ht="12.75">
      <c r="B256" s="13"/>
      <c r="D256" s="54"/>
      <c r="E256" s="13"/>
    </row>
    <row r="257" spans="2:5" ht="12.75">
      <c r="B257" s="13"/>
      <c r="D257" s="54"/>
      <c r="E257" s="13"/>
    </row>
    <row r="258" spans="2:5" ht="12.75">
      <c r="B258" s="13"/>
      <c r="D258" s="54"/>
      <c r="E258" s="13"/>
    </row>
    <row r="259" spans="2:5" ht="12.75">
      <c r="B259" s="13"/>
      <c r="D259" s="54"/>
      <c r="E259" s="13"/>
    </row>
    <row r="260" spans="2:5" ht="12.75">
      <c r="B260" s="13"/>
      <c r="D260" s="54"/>
      <c r="E260" s="13"/>
    </row>
    <row r="261" spans="2:5" ht="12.75">
      <c r="B261" s="13"/>
      <c r="D261" s="54"/>
      <c r="E261" s="13"/>
    </row>
    <row r="262" spans="2:5" ht="12.75">
      <c r="B262" s="13"/>
      <c r="D262" s="54"/>
      <c r="E262" s="13"/>
    </row>
    <row r="263" spans="2:5" ht="12.75">
      <c r="B263" s="13"/>
      <c r="D263" s="54"/>
      <c r="E263" s="13"/>
    </row>
    <row r="264" spans="2:5" ht="12.75">
      <c r="B264" s="13"/>
      <c r="D264" s="54"/>
      <c r="E264" s="13"/>
    </row>
    <row r="265" spans="2:5" ht="12.75">
      <c r="B265" s="13"/>
      <c r="D265" s="54"/>
      <c r="E265" s="13"/>
    </row>
    <row r="266" spans="2:5" ht="12.75">
      <c r="B266" s="13"/>
      <c r="D266" s="54"/>
      <c r="E266" s="13"/>
    </row>
    <row r="267" spans="2:5" ht="12.75">
      <c r="B267" s="13"/>
      <c r="D267" s="54"/>
      <c r="E267" s="13"/>
    </row>
    <row r="268" spans="2:5" ht="12.75">
      <c r="B268" s="13"/>
      <c r="D268" s="54"/>
      <c r="E268" s="13"/>
    </row>
    <row r="269" spans="2:5" ht="12.75">
      <c r="B269" s="13"/>
      <c r="D269" s="54"/>
      <c r="E269" s="13"/>
    </row>
    <row r="270" spans="2:5" ht="12.75">
      <c r="B270" s="13"/>
      <c r="D270" s="54"/>
      <c r="E270" s="13"/>
    </row>
    <row r="271" spans="2:5" ht="12.75">
      <c r="B271" s="13"/>
      <c r="D271" s="54"/>
      <c r="E271" s="13"/>
    </row>
    <row r="272" spans="2:5" ht="12.75">
      <c r="B272" s="13"/>
      <c r="D272" s="54"/>
      <c r="E272" s="13"/>
    </row>
    <row r="273" spans="2:5" ht="12.75">
      <c r="B273" s="13"/>
      <c r="D273" s="54"/>
      <c r="E273" s="13"/>
    </row>
    <row r="274" spans="2:5" ht="12.75">
      <c r="B274" s="13"/>
      <c r="D274" s="54"/>
      <c r="E274" s="13"/>
    </row>
    <row r="275" spans="2:5" ht="12.75">
      <c r="B275" s="13"/>
      <c r="D275" s="54"/>
      <c r="E275" s="13"/>
    </row>
    <row r="276" spans="2:5" ht="12.75">
      <c r="B276" s="13"/>
      <c r="D276" s="54"/>
      <c r="E276" s="13"/>
    </row>
    <row r="277" spans="2:5" ht="12.75">
      <c r="B277" s="13"/>
      <c r="D277" s="54"/>
      <c r="E277" s="13"/>
    </row>
    <row r="278" spans="2:5" ht="12.75">
      <c r="B278" s="13"/>
      <c r="D278" s="54"/>
      <c r="E278" s="13"/>
    </row>
    <row r="279" spans="2:5" ht="12.75">
      <c r="B279" s="13"/>
      <c r="D279" s="54"/>
      <c r="E279" s="13"/>
    </row>
    <row r="280" spans="2:5" ht="12.75">
      <c r="B280" s="13"/>
      <c r="D280" s="54"/>
      <c r="E280" s="13"/>
    </row>
    <row r="281" spans="2:5" ht="12.75">
      <c r="B281" s="13"/>
      <c r="D281" s="54"/>
      <c r="E281" s="13"/>
    </row>
    <row r="282" spans="2:5" ht="12.75">
      <c r="B282" s="13"/>
      <c r="D282" s="54"/>
      <c r="E282" s="13"/>
    </row>
    <row r="283" spans="2:5" ht="12.75">
      <c r="B283" s="13"/>
      <c r="D283" s="54"/>
      <c r="E283" s="13"/>
    </row>
    <row r="284" spans="2:5" ht="12.75">
      <c r="B284" s="13"/>
      <c r="D284" s="54"/>
      <c r="E284" s="13"/>
    </row>
    <row r="285" spans="2:5" ht="12.75">
      <c r="B285" s="13"/>
      <c r="D285" s="54"/>
      <c r="E285" s="13"/>
    </row>
    <row r="286" spans="2:5" ht="12.75">
      <c r="B286" s="13"/>
      <c r="D286" s="54"/>
      <c r="E286" s="13"/>
    </row>
    <row r="287" spans="2:5" ht="12.75">
      <c r="B287" s="13"/>
      <c r="D287" s="54"/>
      <c r="E287" s="13"/>
    </row>
    <row r="288" spans="2:5" ht="12.75">
      <c r="B288" s="13"/>
      <c r="D288" s="54"/>
      <c r="E288" s="13"/>
    </row>
    <row r="289" spans="2:5" ht="12.75">
      <c r="B289" s="13"/>
      <c r="D289" s="54"/>
      <c r="E289" s="13"/>
    </row>
    <row r="290" spans="2:5" ht="12.75">
      <c r="B290" s="13"/>
      <c r="D290" s="54"/>
      <c r="E290" s="13"/>
    </row>
    <row r="291" spans="2:5" ht="12.75">
      <c r="B291" s="13"/>
      <c r="D291" s="54"/>
      <c r="E291" s="13"/>
    </row>
    <row r="292" spans="2:5" ht="12.75">
      <c r="B292" s="13"/>
      <c r="D292" s="54"/>
      <c r="E292" s="13"/>
    </row>
    <row r="293" spans="2:5" ht="12.75">
      <c r="B293" s="13"/>
      <c r="D293" s="54"/>
      <c r="E293" s="13"/>
    </row>
    <row r="294" spans="2:5" ht="12.75">
      <c r="B294" s="13"/>
      <c r="D294" s="54"/>
      <c r="E294" s="13"/>
    </row>
    <row r="295" spans="2:5" ht="12.75">
      <c r="B295" s="13"/>
      <c r="D295" s="54"/>
      <c r="E295" s="13"/>
    </row>
    <row r="296" spans="2:5" ht="12.75">
      <c r="B296" s="13"/>
      <c r="D296" s="54"/>
      <c r="E296" s="13"/>
    </row>
    <row r="297" spans="2:5" ht="12.75">
      <c r="B297" s="13"/>
      <c r="D297" s="54"/>
      <c r="E297" s="13"/>
    </row>
    <row r="298" spans="2:5" ht="12.75">
      <c r="B298" s="13"/>
      <c r="D298" s="54"/>
      <c r="E298" s="13"/>
    </row>
    <row r="299" spans="2:5" ht="12.75">
      <c r="B299" s="13"/>
      <c r="D299" s="54"/>
      <c r="E299" s="13"/>
    </row>
    <row r="300" spans="2:5" ht="12.75">
      <c r="B300" s="13"/>
      <c r="D300" s="54"/>
      <c r="E300" s="13"/>
    </row>
    <row r="301" spans="2:5" ht="12.75">
      <c r="B301" s="13"/>
      <c r="D301" s="54"/>
      <c r="E301" s="13"/>
    </row>
    <row r="302" spans="2:5" ht="12.75">
      <c r="B302" s="13"/>
      <c r="D302" s="54"/>
      <c r="E302" s="13"/>
    </row>
    <row r="303" spans="2:5" ht="12.75">
      <c r="B303" s="13"/>
      <c r="D303" s="54"/>
      <c r="E303" s="13"/>
    </row>
    <row r="304" spans="2:5" ht="12.75">
      <c r="B304" s="13"/>
      <c r="D304" s="54"/>
      <c r="E304" s="13"/>
    </row>
    <row r="305" spans="2:5" ht="12.75">
      <c r="B305" s="13"/>
      <c r="D305" s="54"/>
      <c r="E305" s="13"/>
    </row>
    <row r="306" spans="2:5" ht="12.75">
      <c r="B306" s="13"/>
      <c r="D306" s="54"/>
      <c r="E306" s="13"/>
    </row>
    <row r="307" spans="2:5" ht="12.75">
      <c r="B307" s="13"/>
      <c r="D307" s="54"/>
      <c r="E307" s="13"/>
    </row>
    <row r="308" spans="2:5" ht="12.75">
      <c r="B308" s="13"/>
      <c r="D308" s="54"/>
      <c r="E308" s="13"/>
    </row>
    <row r="309" spans="2:5" ht="12.75">
      <c r="B309" s="13"/>
      <c r="D309" s="54"/>
      <c r="E309" s="13"/>
    </row>
    <row r="310" spans="2:5" ht="12.75">
      <c r="B310" s="13"/>
      <c r="D310" s="54"/>
      <c r="E310" s="13"/>
    </row>
    <row r="311" spans="2:5" ht="12.75">
      <c r="B311" s="13"/>
      <c r="D311" s="54"/>
      <c r="E311" s="13"/>
    </row>
    <row r="312" spans="2:5" ht="12.75">
      <c r="B312" s="13"/>
      <c r="D312" s="54"/>
      <c r="E312" s="13"/>
    </row>
    <row r="313" spans="2:5" ht="12.75">
      <c r="B313" s="13"/>
      <c r="D313" s="54"/>
      <c r="E313" s="13"/>
    </row>
    <row r="314" spans="2:5" ht="12.75">
      <c r="B314" s="13"/>
      <c r="D314" s="54"/>
      <c r="E314" s="13"/>
    </row>
    <row r="315" spans="2:5" ht="12.75">
      <c r="B315" s="13"/>
      <c r="D315" s="54"/>
      <c r="E315" s="13"/>
    </row>
    <row r="316" spans="2:5" ht="12.75">
      <c r="B316" s="13"/>
      <c r="D316" s="54"/>
      <c r="E316" s="13"/>
    </row>
    <row r="317" spans="2:5" ht="12.75">
      <c r="B317" s="13"/>
      <c r="D317" s="54"/>
      <c r="E317" s="13"/>
    </row>
    <row r="318" spans="2:5" ht="12.75">
      <c r="B318" s="13"/>
      <c r="D318" s="54"/>
      <c r="E318" s="13"/>
    </row>
    <row r="319" spans="2:5" ht="12.75">
      <c r="B319" s="13"/>
      <c r="D319" s="54"/>
      <c r="E319" s="13"/>
    </row>
    <row r="320" spans="2:5" ht="12.75">
      <c r="B320" s="13"/>
      <c r="D320" s="54"/>
      <c r="E320" s="13"/>
    </row>
    <row r="321" spans="2:5" ht="12.75">
      <c r="B321" s="13"/>
      <c r="D321" s="54"/>
      <c r="E321" s="13"/>
    </row>
    <row r="322" spans="2:5" ht="12.75">
      <c r="B322" s="13"/>
      <c r="D322" s="54"/>
      <c r="E322" s="13"/>
    </row>
    <row r="323" spans="2:5" ht="12.75">
      <c r="B323" s="13"/>
      <c r="D323" s="54"/>
      <c r="E323" s="13"/>
    </row>
    <row r="324" spans="2:5" ht="12.75">
      <c r="B324" s="13"/>
      <c r="D324" s="54"/>
      <c r="E324" s="13"/>
    </row>
    <row r="325" spans="2:5" ht="12.75">
      <c r="B325" s="13"/>
      <c r="D325" s="54"/>
      <c r="E325" s="13"/>
    </row>
    <row r="326" spans="2:5" ht="12.75">
      <c r="B326" s="13"/>
      <c r="D326" s="54"/>
      <c r="E326" s="13"/>
    </row>
    <row r="327" spans="2:5" ht="12.75">
      <c r="B327" s="13"/>
      <c r="D327" s="54"/>
      <c r="E327" s="13"/>
    </row>
    <row r="328" spans="2:5" ht="12.75">
      <c r="B328" s="13"/>
      <c r="D328" s="54"/>
      <c r="E328" s="13"/>
    </row>
    <row r="329" spans="2:5" ht="12.75">
      <c r="B329" s="13"/>
      <c r="D329" s="54"/>
      <c r="E329" s="13"/>
    </row>
    <row r="330" spans="2:5" ht="12.75">
      <c r="B330" s="13"/>
      <c r="D330" s="54"/>
      <c r="E330" s="13"/>
    </row>
    <row r="331" spans="2:5" ht="12.75">
      <c r="B331" s="13"/>
      <c r="D331" s="54"/>
      <c r="E331" s="13"/>
    </row>
    <row r="332" spans="2:5" ht="12.75">
      <c r="B332" s="13"/>
      <c r="D332" s="54"/>
      <c r="E332" s="13"/>
    </row>
    <row r="333" spans="2:5" ht="12.75">
      <c r="B333" s="13"/>
      <c r="D333" s="54"/>
      <c r="E333" s="13"/>
    </row>
    <row r="334" spans="2:5" ht="12.75">
      <c r="B334" s="13"/>
      <c r="D334" s="54"/>
      <c r="E334" s="13"/>
    </row>
    <row r="335" spans="2:5" ht="12.75">
      <c r="B335" s="13"/>
      <c r="D335" s="54"/>
      <c r="E335" s="13"/>
    </row>
    <row r="336" spans="2:5" ht="12.75">
      <c r="B336" s="13"/>
      <c r="D336" s="54"/>
      <c r="E336" s="13"/>
    </row>
    <row r="337" spans="2:5" ht="12.75">
      <c r="B337" s="13"/>
      <c r="D337" s="54"/>
      <c r="E337" s="13"/>
    </row>
    <row r="338" spans="2:5" ht="12.75">
      <c r="B338" s="13"/>
      <c r="D338" s="54"/>
      <c r="E338" s="13"/>
    </row>
    <row r="339" spans="2:5" ht="12.75">
      <c r="B339" s="13"/>
      <c r="D339" s="54"/>
      <c r="E339" s="13"/>
    </row>
    <row r="340" spans="2:5" ht="12.75">
      <c r="B340" s="13"/>
      <c r="D340" s="54"/>
      <c r="E340" s="13"/>
    </row>
    <row r="341" spans="2:5" ht="12.75">
      <c r="B341" s="13"/>
      <c r="D341" s="54"/>
      <c r="E341" s="13"/>
    </row>
    <row r="342" spans="2:5" ht="12.75">
      <c r="B342" s="13"/>
      <c r="D342" s="54"/>
      <c r="E342" s="13"/>
    </row>
    <row r="343" spans="2:5" ht="12.75">
      <c r="B343" s="13"/>
      <c r="D343" s="54"/>
      <c r="E343" s="13"/>
    </row>
    <row r="344" spans="2:5" ht="12.75">
      <c r="B344" s="13"/>
      <c r="D344" s="54"/>
      <c r="E344" s="13"/>
    </row>
    <row r="345" spans="2:5" ht="12.75">
      <c r="B345" s="13"/>
      <c r="D345" s="54"/>
      <c r="E345" s="13"/>
    </row>
    <row r="346" spans="2:5" ht="12.75">
      <c r="B346" s="13"/>
      <c r="D346" s="54"/>
      <c r="E346" s="13"/>
    </row>
    <row r="347" spans="2:5" ht="12.75">
      <c r="B347" s="13"/>
      <c r="D347" s="54"/>
      <c r="E347" s="13"/>
    </row>
    <row r="348" spans="2:5" ht="12.75">
      <c r="B348" s="13"/>
      <c r="D348" s="54"/>
      <c r="E348" s="13"/>
    </row>
    <row r="349" spans="2:5" ht="12.75">
      <c r="B349" s="13"/>
      <c r="D349" s="54"/>
      <c r="E349" s="13"/>
    </row>
    <row r="350" spans="2:5" ht="12.75">
      <c r="B350" s="13"/>
      <c r="D350" s="54"/>
      <c r="E350" s="13"/>
    </row>
    <row r="351" spans="2:5" ht="12.75">
      <c r="B351" s="13"/>
      <c r="D351" s="54"/>
      <c r="E351" s="13"/>
    </row>
    <row r="352" spans="2:5" ht="12.75">
      <c r="B352" s="13"/>
      <c r="D352" s="54"/>
      <c r="E352" s="13"/>
    </row>
    <row r="353" spans="2:5" ht="12.75">
      <c r="B353" s="13"/>
      <c r="E353" s="13"/>
    </row>
    <row r="354" spans="2:5" ht="12.75">
      <c r="B354" s="13"/>
      <c r="E354" s="13"/>
    </row>
    <row r="355" spans="2:5" ht="12.75">
      <c r="B355" s="13"/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79"/>
  <sheetViews>
    <sheetView workbookViewId="0" topLeftCell="A89">
      <selection activeCell="D117" sqref="D117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8" customFormat="1" ht="14.25">
      <c r="A1" s="22" t="s">
        <v>216</v>
      </c>
      <c r="B1"/>
    </row>
    <row r="2" spans="1:2" s="38" customFormat="1" ht="14.25" customHeight="1">
      <c r="A2" s="39" t="s">
        <v>167</v>
      </c>
      <c r="B2"/>
    </row>
    <row r="3" spans="1:2" s="38" customFormat="1" ht="14.25" customHeight="1">
      <c r="A3" s="39"/>
      <c r="B3"/>
    </row>
    <row r="4" spans="1:8" s="38" customFormat="1" ht="14.25" customHeight="1">
      <c r="A4" s="121" t="s">
        <v>247</v>
      </c>
      <c r="B4"/>
      <c r="D4" s="1" t="s">
        <v>200</v>
      </c>
      <c r="H4" s="122" t="s">
        <v>201</v>
      </c>
    </row>
    <row r="5" spans="1:5" ht="12.75" customHeight="1">
      <c r="A5" s="154" t="s">
        <v>152</v>
      </c>
      <c r="B5" s="157" t="s">
        <v>153</v>
      </c>
      <c r="C5" s="150" t="s">
        <v>190</v>
      </c>
      <c r="D5" s="146" t="s">
        <v>204</v>
      </c>
      <c r="E5" s="146" t="s">
        <v>161</v>
      </c>
    </row>
    <row r="6" spans="1:5" ht="24.75" customHeight="1">
      <c r="A6" s="155"/>
      <c r="B6" s="158"/>
      <c r="C6" s="151"/>
      <c r="D6" s="153"/>
      <c r="E6" s="153"/>
    </row>
    <row r="7" spans="1:5" s="25" customFormat="1" ht="15.75" customHeight="1">
      <c r="A7" s="156"/>
      <c r="B7" s="159"/>
      <c r="C7" s="152"/>
      <c r="D7" s="147"/>
      <c r="E7" s="147"/>
    </row>
    <row r="8" spans="1:5" s="25" customFormat="1" ht="12.75">
      <c r="A8" s="44"/>
      <c r="B8" s="53" t="s">
        <v>0</v>
      </c>
      <c r="C8" s="53">
        <v>371726</v>
      </c>
      <c r="D8" s="57">
        <v>5380053</v>
      </c>
      <c r="E8" s="58">
        <v>6.909337138500309</v>
      </c>
    </row>
    <row r="9" spans="1:5" ht="12.75">
      <c r="A9" s="43">
        <v>1</v>
      </c>
      <c r="B9" s="10" t="s">
        <v>57</v>
      </c>
      <c r="C9" s="10">
        <v>17880</v>
      </c>
      <c r="D9" s="17">
        <v>82863</v>
      </c>
      <c r="E9" s="51">
        <v>21.577785018645233</v>
      </c>
    </row>
    <row r="10" spans="1:5" ht="12.75">
      <c r="A10" s="43">
        <v>2</v>
      </c>
      <c r="B10" s="10" t="s">
        <v>56</v>
      </c>
      <c r="C10" s="10">
        <v>8544</v>
      </c>
      <c r="D10" s="17">
        <v>40786</v>
      </c>
      <c r="E10" s="51">
        <v>20.94836463492375</v>
      </c>
    </row>
    <row r="11" spans="1:5" ht="12.75">
      <c r="A11" s="43">
        <v>3</v>
      </c>
      <c r="B11" s="10" t="s">
        <v>84</v>
      </c>
      <c r="C11" s="62">
        <v>11168</v>
      </c>
      <c r="D11" s="63">
        <v>61794</v>
      </c>
      <c r="E11" s="51">
        <v>18.072952066543678</v>
      </c>
    </row>
    <row r="12" spans="1:5" ht="12.75">
      <c r="A12" s="43">
        <v>4</v>
      </c>
      <c r="B12" s="10" t="s">
        <v>65</v>
      </c>
      <c r="C12" s="10">
        <v>11659</v>
      </c>
      <c r="D12" s="17">
        <v>64536</v>
      </c>
      <c r="E12" s="51">
        <v>18.06588570720218</v>
      </c>
    </row>
    <row r="13" spans="1:5" ht="12.75">
      <c r="A13" s="43">
        <v>5</v>
      </c>
      <c r="B13" s="10" t="s">
        <v>87</v>
      </c>
      <c r="C13" s="62">
        <v>18495</v>
      </c>
      <c r="D13" s="63">
        <v>104268</v>
      </c>
      <c r="E13" s="51">
        <v>17.737944527563588</v>
      </c>
    </row>
    <row r="14" spans="1:5" ht="12.75">
      <c r="A14" s="43">
        <v>6</v>
      </c>
      <c r="B14" s="10" t="s">
        <v>58</v>
      </c>
      <c r="C14" s="10">
        <v>7616</v>
      </c>
      <c r="D14" s="17">
        <v>46446</v>
      </c>
      <c r="E14" s="51">
        <v>16.39753692460061</v>
      </c>
    </row>
    <row r="15" spans="1:5" ht="12.75">
      <c r="A15" s="43">
        <v>7</v>
      </c>
      <c r="B15" s="10" t="s">
        <v>77</v>
      </c>
      <c r="C15" s="10">
        <v>4831</v>
      </c>
      <c r="D15" s="17">
        <v>30922</v>
      </c>
      <c r="E15" s="51">
        <v>15.623180906797748</v>
      </c>
    </row>
    <row r="16" spans="1:5" ht="12.75">
      <c r="A16" s="43">
        <v>8</v>
      </c>
      <c r="B16" s="10" t="s">
        <v>70</v>
      </c>
      <c r="C16" s="62">
        <v>8336</v>
      </c>
      <c r="D16" s="63">
        <v>54984</v>
      </c>
      <c r="E16" s="51">
        <v>15.160774043358069</v>
      </c>
    </row>
    <row r="17" spans="1:5" ht="12.75">
      <c r="A17" s="43">
        <v>9</v>
      </c>
      <c r="B17" s="10" t="s">
        <v>82</v>
      </c>
      <c r="C17" s="10">
        <v>16137</v>
      </c>
      <c r="D17" s="17">
        <v>109434</v>
      </c>
      <c r="E17" s="51">
        <v>14.745874225560613</v>
      </c>
    </row>
    <row r="18" spans="1:5" ht="12.75">
      <c r="A18" s="43">
        <v>10</v>
      </c>
      <c r="B18" s="10" t="s">
        <v>85</v>
      </c>
      <c r="C18" s="62">
        <v>3246</v>
      </c>
      <c r="D18" s="63">
        <v>23519</v>
      </c>
      <c r="E18" s="51">
        <v>13.801607211190953</v>
      </c>
    </row>
    <row r="19" spans="1:5" ht="12.75">
      <c r="A19" s="43">
        <v>11</v>
      </c>
      <c r="B19" s="10" t="s">
        <v>75</v>
      </c>
      <c r="C19" s="62">
        <v>10193</v>
      </c>
      <c r="D19" s="63">
        <v>77196</v>
      </c>
      <c r="E19" s="51">
        <v>13.204052023420903</v>
      </c>
    </row>
    <row r="20" spans="1:5" ht="12.75">
      <c r="A20" s="43">
        <v>12</v>
      </c>
      <c r="B20" s="10" t="s">
        <v>86</v>
      </c>
      <c r="C20" s="10">
        <v>12393</v>
      </c>
      <c r="D20" s="17">
        <v>94584</v>
      </c>
      <c r="E20" s="51">
        <v>13.10263892413093</v>
      </c>
    </row>
    <row r="21" spans="1:5" ht="12.75">
      <c r="A21" s="43">
        <v>13</v>
      </c>
      <c r="B21" s="10" t="s">
        <v>66</v>
      </c>
      <c r="C21" s="62">
        <v>4144</v>
      </c>
      <c r="D21" s="63">
        <v>32126</v>
      </c>
      <c r="E21" s="51">
        <v>12.899209363132666</v>
      </c>
    </row>
    <row r="22" spans="1:5" ht="12.75">
      <c r="A22" s="43">
        <v>14</v>
      </c>
      <c r="B22" s="10" t="s">
        <v>54</v>
      </c>
      <c r="C22" s="10">
        <v>9430</v>
      </c>
      <c r="D22" s="17">
        <v>73189</v>
      </c>
      <c r="E22" s="51">
        <v>12.88444984902103</v>
      </c>
    </row>
    <row r="23" spans="1:5" ht="12.75">
      <c r="A23" s="43">
        <v>15</v>
      </c>
      <c r="B23" s="10" t="s">
        <v>83</v>
      </c>
      <c r="C23" s="10">
        <v>13540</v>
      </c>
      <c r="D23" s="17">
        <v>109266</v>
      </c>
      <c r="E23" s="51">
        <v>12.391777863196236</v>
      </c>
    </row>
    <row r="24" spans="1:5" ht="12.75">
      <c r="A24" s="43">
        <v>16</v>
      </c>
      <c r="B24" s="10" t="s">
        <v>55</v>
      </c>
      <c r="C24" s="10">
        <v>2665</v>
      </c>
      <c r="D24" s="17">
        <v>22959</v>
      </c>
      <c r="E24" s="51">
        <v>11.60764841674289</v>
      </c>
    </row>
    <row r="25" spans="1:5" ht="12.75">
      <c r="A25" s="43">
        <v>17</v>
      </c>
      <c r="B25" s="10" t="s">
        <v>53</v>
      </c>
      <c r="C25" s="10">
        <v>2504</v>
      </c>
      <c r="D25" s="17">
        <v>22706</v>
      </c>
      <c r="E25" s="51">
        <v>11.02792213511847</v>
      </c>
    </row>
    <row r="26" spans="1:5" ht="12.75">
      <c r="A26" s="43">
        <v>18</v>
      </c>
      <c r="B26" s="10" t="s">
        <v>67</v>
      </c>
      <c r="C26" s="10">
        <v>1368</v>
      </c>
      <c r="D26" s="17">
        <v>12477</v>
      </c>
      <c r="E26" s="51">
        <v>10.964174080307766</v>
      </c>
    </row>
    <row r="27" spans="1:5" ht="12.75">
      <c r="A27" s="43">
        <v>19</v>
      </c>
      <c r="B27" s="10" t="s">
        <v>30</v>
      </c>
      <c r="C27" s="10">
        <v>12168</v>
      </c>
      <c r="D27" s="17">
        <v>119205</v>
      </c>
      <c r="E27" s="51">
        <v>10.207625519063798</v>
      </c>
    </row>
    <row r="28" spans="1:5" ht="12.75">
      <c r="A28" s="43">
        <v>20</v>
      </c>
      <c r="B28" s="10" t="s">
        <v>73</v>
      </c>
      <c r="C28" s="10">
        <v>1819</v>
      </c>
      <c r="D28" s="17">
        <v>20932</v>
      </c>
      <c r="E28" s="51">
        <v>8.690043951844066</v>
      </c>
    </row>
    <row r="29" spans="1:5" ht="12.75">
      <c r="A29" s="43">
        <v>21</v>
      </c>
      <c r="B29" s="10" t="s">
        <v>63</v>
      </c>
      <c r="C29" s="10">
        <v>6557</v>
      </c>
      <c r="D29" s="17">
        <v>76340</v>
      </c>
      <c r="E29" s="51">
        <v>8.589206182866125</v>
      </c>
    </row>
    <row r="30" spans="1:5" ht="12" customHeight="1">
      <c r="A30" s="43">
        <v>22</v>
      </c>
      <c r="B30" s="10" t="s">
        <v>69</v>
      </c>
      <c r="C30" s="10">
        <v>13948</v>
      </c>
      <c r="D30" s="17">
        <v>163102</v>
      </c>
      <c r="E30" s="51">
        <v>8.55170384176773</v>
      </c>
    </row>
    <row r="31" spans="1:5" ht="12.75" customHeight="1">
      <c r="A31" s="43">
        <v>23</v>
      </c>
      <c r="B31" s="10" t="s">
        <v>51</v>
      </c>
      <c r="C31" s="10">
        <v>5563</v>
      </c>
      <c r="D31" s="17">
        <v>65326</v>
      </c>
      <c r="E31" s="51">
        <v>8.515751768055598</v>
      </c>
    </row>
    <row r="32" spans="1:5" ht="12.75">
      <c r="A32" s="43">
        <v>24</v>
      </c>
      <c r="B32" s="10" t="s">
        <v>74</v>
      </c>
      <c r="C32" s="10">
        <v>2796</v>
      </c>
      <c r="D32" s="17">
        <v>33424</v>
      </c>
      <c r="E32" s="51">
        <v>8.365246529439924</v>
      </c>
    </row>
    <row r="33" spans="1:5" ht="12.75">
      <c r="A33" s="43">
        <v>25</v>
      </c>
      <c r="B33" s="10" t="s">
        <v>60</v>
      </c>
      <c r="C33" s="10">
        <v>2289</v>
      </c>
      <c r="D33" s="17">
        <v>27427</v>
      </c>
      <c r="E33" s="51">
        <v>8.34579064425566</v>
      </c>
    </row>
    <row r="34" spans="1:5" ht="12.75">
      <c r="A34" s="43">
        <v>26</v>
      </c>
      <c r="B34" s="10" t="s">
        <v>33</v>
      </c>
      <c r="C34" s="62">
        <v>4418</v>
      </c>
      <c r="D34" s="63">
        <v>53988</v>
      </c>
      <c r="E34" s="51">
        <v>8.183299992590946</v>
      </c>
    </row>
    <row r="35" spans="1:5" ht="12.75">
      <c r="A35" s="43">
        <v>27</v>
      </c>
      <c r="B35" s="10" t="s">
        <v>72</v>
      </c>
      <c r="C35" s="10">
        <v>4174</v>
      </c>
      <c r="D35" s="17">
        <v>51276</v>
      </c>
      <c r="E35" s="51">
        <v>8.140260550744987</v>
      </c>
    </row>
    <row r="36" spans="1:5" ht="12.75">
      <c r="A36" s="43">
        <v>28</v>
      </c>
      <c r="B36" s="10" t="s">
        <v>50</v>
      </c>
      <c r="C36" s="10">
        <v>1346</v>
      </c>
      <c r="D36" s="17">
        <v>17037</v>
      </c>
      <c r="E36" s="51">
        <v>7.900451957504255</v>
      </c>
    </row>
    <row r="37" spans="1:5" ht="12.75">
      <c r="A37" s="43">
        <v>29</v>
      </c>
      <c r="B37" s="10" t="s">
        <v>71</v>
      </c>
      <c r="C37" s="10">
        <v>3099</v>
      </c>
      <c r="D37" s="17">
        <v>39347</v>
      </c>
      <c r="E37" s="51">
        <v>7.876076956311789</v>
      </c>
    </row>
    <row r="38" spans="1:5" ht="12.75">
      <c r="A38" s="43">
        <v>30</v>
      </c>
      <c r="B38" s="10" t="s">
        <v>52</v>
      </c>
      <c r="C38" s="62">
        <v>2600</v>
      </c>
      <c r="D38" s="63">
        <v>33186</v>
      </c>
      <c r="E38" s="51">
        <v>7.834629060447177</v>
      </c>
    </row>
    <row r="39" spans="1:5" ht="12.75">
      <c r="A39" s="43">
        <v>31</v>
      </c>
      <c r="B39" s="10" t="s">
        <v>32</v>
      </c>
      <c r="C39" s="10">
        <v>11375</v>
      </c>
      <c r="D39" s="17">
        <v>148365</v>
      </c>
      <c r="E39" s="51">
        <v>7.66690257136117</v>
      </c>
    </row>
    <row r="40" spans="1:5" ht="12.75">
      <c r="A40" s="43">
        <v>32</v>
      </c>
      <c r="B40" s="10" t="s">
        <v>79</v>
      </c>
      <c r="C40" s="10">
        <v>5905</v>
      </c>
      <c r="D40" s="17">
        <v>79624</v>
      </c>
      <c r="E40" s="51">
        <v>7.416105696774841</v>
      </c>
    </row>
    <row r="41" spans="1:5" ht="12.75">
      <c r="A41" s="43">
        <v>33</v>
      </c>
      <c r="B41" s="10" t="s">
        <v>81</v>
      </c>
      <c r="C41" s="10">
        <v>4192</v>
      </c>
      <c r="D41" s="17">
        <v>56841</v>
      </c>
      <c r="E41" s="51">
        <v>7.374958216780141</v>
      </c>
    </row>
    <row r="42" spans="1:5" ht="12.75">
      <c r="A42" s="43">
        <v>34</v>
      </c>
      <c r="B42" s="10" t="s">
        <v>61</v>
      </c>
      <c r="C42" s="10">
        <v>3477</v>
      </c>
      <c r="D42" s="17">
        <v>47826</v>
      </c>
      <c r="E42" s="51">
        <v>7.27010412746205</v>
      </c>
    </row>
    <row r="43" spans="1:5" ht="12.75">
      <c r="A43" s="43">
        <v>35</v>
      </c>
      <c r="B43" s="10" t="s">
        <v>80</v>
      </c>
      <c r="C43" s="10">
        <v>2191</v>
      </c>
      <c r="D43" s="17">
        <v>30425</v>
      </c>
      <c r="E43" s="51">
        <v>7.201314708299096</v>
      </c>
    </row>
    <row r="44" spans="1:5" ht="12.75">
      <c r="A44" s="43">
        <v>36</v>
      </c>
      <c r="B44" s="10" t="s">
        <v>29</v>
      </c>
      <c r="C44" s="10">
        <v>7662</v>
      </c>
      <c r="D44" s="17">
        <v>107355</v>
      </c>
      <c r="E44" s="51">
        <v>7.137068604163756</v>
      </c>
    </row>
    <row r="45" spans="1:5" ht="12.75">
      <c r="A45" s="43">
        <v>37</v>
      </c>
      <c r="B45" s="10" t="s">
        <v>68</v>
      </c>
      <c r="C45" s="10">
        <v>7125</v>
      </c>
      <c r="D45" s="17">
        <v>104356</v>
      </c>
      <c r="E45" s="51">
        <v>6.827590172103186</v>
      </c>
    </row>
    <row r="46" spans="1:5" ht="12.75">
      <c r="A46" s="43">
        <v>38</v>
      </c>
      <c r="B46" s="10" t="s">
        <v>64</v>
      </c>
      <c r="C46" s="10">
        <v>4074</v>
      </c>
      <c r="D46" s="17">
        <v>64718</v>
      </c>
      <c r="E46" s="51">
        <v>6.295002935813838</v>
      </c>
    </row>
    <row r="47" spans="1:5" ht="12.75">
      <c r="A47" s="43">
        <v>39</v>
      </c>
      <c r="B47" s="10" t="s">
        <v>78</v>
      </c>
      <c r="C47" s="10">
        <v>4296</v>
      </c>
      <c r="D47" s="17">
        <v>68391</v>
      </c>
      <c r="E47" s="51">
        <v>6.281528271263763</v>
      </c>
    </row>
    <row r="48" spans="1:5" ht="12.75">
      <c r="A48" s="43">
        <v>40</v>
      </c>
      <c r="B48" s="10" t="s">
        <v>12</v>
      </c>
      <c r="C48" s="10">
        <v>5544</v>
      </c>
      <c r="D48" s="17">
        <v>94849</v>
      </c>
      <c r="E48" s="51">
        <v>5.8450800746449625</v>
      </c>
    </row>
    <row r="49" spans="1:5" ht="12.75">
      <c r="A49" s="43">
        <v>41</v>
      </c>
      <c r="B49" s="10" t="s">
        <v>35</v>
      </c>
      <c r="C49" s="10">
        <v>2522</v>
      </c>
      <c r="D49" s="17">
        <v>43220</v>
      </c>
      <c r="E49" s="51">
        <v>5.835261453031004</v>
      </c>
    </row>
    <row r="50" spans="1:5" ht="12.75">
      <c r="A50" s="43">
        <v>42</v>
      </c>
      <c r="B50" s="10" t="s">
        <v>45</v>
      </c>
      <c r="C50" s="10">
        <v>940</v>
      </c>
      <c r="D50" s="17">
        <v>16731</v>
      </c>
      <c r="E50" s="51">
        <v>5.618313310621003</v>
      </c>
    </row>
    <row r="51" spans="1:5" ht="12.75" customHeight="1">
      <c r="A51" s="43">
        <v>43</v>
      </c>
      <c r="B51" s="10" t="s">
        <v>44</v>
      </c>
      <c r="C51" s="10">
        <v>3124</v>
      </c>
      <c r="D51" s="17">
        <v>59122</v>
      </c>
      <c r="E51" s="51">
        <v>5.283989039613004</v>
      </c>
    </row>
    <row r="52" spans="1:5" ht="12.75" customHeight="1">
      <c r="A52" s="43">
        <v>44</v>
      </c>
      <c r="B52" s="10" t="s">
        <v>59</v>
      </c>
      <c r="C52" s="10">
        <v>3511</v>
      </c>
      <c r="D52" s="17">
        <v>67698</v>
      </c>
      <c r="E52" s="51">
        <v>5.186268427427693</v>
      </c>
    </row>
    <row r="53" spans="1:5" s="25" customFormat="1" ht="12.75">
      <c r="A53" s="43">
        <v>45</v>
      </c>
      <c r="B53" s="10" t="s">
        <v>39</v>
      </c>
      <c r="C53" s="10">
        <v>2033</v>
      </c>
      <c r="D53" s="17">
        <v>39429</v>
      </c>
      <c r="E53" s="51">
        <v>5.1561033756879455</v>
      </c>
    </row>
    <row r="54" spans="1:5" ht="12.75">
      <c r="A54" s="41">
        <v>46</v>
      </c>
      <c r="B54" s="12" t="s">
        <v>40</v>
      </c>
      <c r="C54" s="12">
        <v>1742</v>
      </c>
      <c r="D54" s="16">
        <v>33858</v>
      </c>
      <c r="E54" s="50">
        <v>5.14501742571918</v>
      </c>
    </row>
    <row r="55" spans="1:5" ht="12.75">
      <c r="A55" s="65"/>
      <c r="B55" s="23"/>
      <c r="C55" s="23"/>
      <c r="D55" s="37"/>
      <c r="E55" s="66"/>
    </row>
    <row r="56" spans="1:5" ht="12.75">
      <c r="A56" s="65"/>
      <c r="B56" s="23"/>
      <c r="C56" s="23"/>
      <c r="D56" s="37"/>
      <c r="E56" s="66"/>
    </row>
    <row r="57" spans="1:5" ht="12.75">
      <c r="A57" s="65"/>
      <c r="B57" s="23"/>
      <c r="C57" s="23"/>
      <c r="D57" s="37"/>
      <c r="E57" s="66"/>
    </row>
    <row r="58" spans="1:4" ht="12.75">
      <c r="A58" s="65"/>
      <c r="B58" s="23"/>
      <c r="D58" s="23">
        <v>19</v>
      </c>
    </row>
    <row r="59" spans="1:5" ht="12.75">
      <c r="A59" s="65"/>
      <c r="B59" s="23"/>
      <c r="C59" s="23"/>
      <c r="D59" s="37"/>
      <c r="E59" s="66"/>
    </row>
    <row r="60" spans="1:2" s="38" customFormat="1" ht="14.25">
      <c r="A60" s="22" t="s">
        <v>216</v>
      </c>
      <c r="B60"/>
    </row>
    <row r="61" spans="1:2" s="38" customFormat="1" ht="14.25" customHeight="1">
      <c r="A61" s="39" t="s">
        <v>167</v>
      </c>
      <c r="B61"/>
    </row>
    <row r="62" spans="1:2" s="38" customFormat="1" ht="14.25" customHeight="1">
      <c r="A62" s="39"/>
      <c r="B62"/>
    </row>
    <row r="63" spans="1:7" s="38" customFormat="1" ht="14.25" customHeight="1">
      <c r="A63" s="121" t="s">
        <v>247</v>
      </c>
      <c r="B63"/>
      <c r="G63" s="109" t="s">
        <v>199</v>
      </c>
    </row>
    <row r="64" spans="1:5" ht="12.75" customHeight="1">
      <c r="A64" s="154" t="s">
        <v>152</v>
      </c>
      <c r="B64" s="157" t="s">
        <v>153</v>
      </c>
      <c r="C64" s="150" t="s">
        <v>190</v>
      </c>
      <c r="D64" s="146" t="s">
        <v>204</v>
      </c>
      <c r="E64" s="146" t="s">
        <v>161</v>
      </c>
    </row>
    <row r="65" spans="1:5" ht="24.75" customHeight="1">
      <c r="A65" s="155"/>
      <c r="B65" s="158"/>
      <c r="C65" s="151"/>
      <c r="D65" s="153"/>
      <c r="E65" s="153"/>
    </row>
    <row r="66" spans="1:5" s="25" customFormat="1" ht="15.75" customHeight="1">
      <c r="A66" s="156"/>
      <c r="B66" s="159"/>
      <c r="C66" s="152"/>
      <c r="D66" s="147"/>
      <c r="E66" s="147"/>
    </row>
    <row r="67" spans="1:5" ht="12.75" customHeight="1">
      <c r="A67" s="40">
        <v>47</v>
      </c>
      <c r="B67" s="10" t="s">
        <v>31</v>
      </c>
      <c r="C67" s="10">
        <v>8212</v>
      </c>
      <c r="D67" s="17">
        <v>163599</v>
      </c>
      <c r="E67" s="51">
        <v>5.019590584294525</v>
      </c>
    </row>
    <row r="68" spans="1:5" ht="12.75" customHeight="1">
      <c r="A68" s="43">
        <v>48</v>
      </c>
      <c r="B68" s="10" t="s">
        <v>11</v>
      </c>
      <c r="C68" s="10">
        <v>5692</v>
      </c>
      <c r="D68" s="17">
        <v>113614</v>
      </c>
      <c r="E68" s="51">
        <v>5.00994595736441</v>
      </c>
    </row>
    <row r="69" spans="1:5" s="25" customFormat="1" ht="12.75">
      <c r="A69" s="43">
        <v>49</v>
      </c>
      <c r="B69" s="10" t="s">
        <v>23</v>
      </c>
      <c r="C69" s="10">
        <v>2306</v>
      </c>
      <c r="D69" s="17">
        <v>47677</v>
      </c>
      <c r="E69" s="51">
        <v>4.836713719403487</v>
      </c>
    </row>
    <row r="70" spans="1:5" ht="12.75">
      <c r="A70" s="43">
        <v>50</v>
      </c>
      <c r="B70" s="10" t="s">
        <v>16</v>
      </c>
      <c r="C70" s="10">
        <v>2265</v>
      </c>
      <c r="D70" s="17">
        <v>46965</v>
      </c>
      <c r="E70" s="51">
        <v>4.822740338549984</v>
      </c>
    </row>
    <row r="71" spans="1:5" ht="12.75">
      <c r="A71" s="43">
        <v>51</v>
      </c>
      <c r="B71" s="10" t="s">
        <v>13</v>
      </c>
      <c r="C71" s="10">
        <v>2133</v>
      </c>
      <c r="D71" s="17">
        <v>45224</v>
      </c>
      <c r="E71" s="51">
        <v>4.71652220060145</v>
      </c>
    </row>
    <row r="72" spans="1:5" ht="12.75">
      <c r="A72" s="43">
        <v>52</v>
      </c>
      <c r="B72" s="10" t="s">
        <v>41</v>
      </c>
      <c r="C72" s="10">
        <v>3453</v>
      </c>
      <c r="D72" s="17">
        <v>73668</v>
      </c>
      <c r="E72" s="51">
        <v>4.687245479719824</v>
      </c>
    </row>
    <row r="73" spans="1:5" ht="12.75">
      <c r="A73" s="43">
        <v>53</v>
      </c>
      <c r="B73" s="10" t="s">
        <v>42</v>
      </c>
      <c r="C73" s="10">
        <v>4177</v>
      </c>
      <c r="D73" s="17">
        <v>97808</v>
      </c>
      <c r="E73" s="51">
        <v>4.270611810894814</v>
      </c>
    </row>
    <row r="74" spans="1:5" ht="12.75">
      <c r="A74" s="43">
        <v>54</v>
      </c>
      <c r="B74" s="10" t="s">
        <v>34</v>
      </c>
      <c r="C74" s="10">
        <v>3058</v>
      </c>
      <c r="D74" s="17">
        <v>74020</v>
      </c>
      <c r="E74" s="51">
        <v>4.131315860578222</v>
      </c>
    </row>
    <row r="75" spans="1:5" ht="12.75">
      <c r="A75" s="43">
        <v>55</v>
      </c>
      <c r="B75" s="10" t="s">
        <v>37</v>
      </c>
      <c r="C75" s="10">
        <v>1234</v>
      </c>
      <c r="D75" s="17">
        <v>30802</v>
      </c>
      <c r="E75" s="51">
        <v>4.006233361470034</v>
      </c>
    </row>
    <row r="76" spans="1:5" ht="12.75">
      <c r="A76" s="43">
        <v>56</v>
      </c>
      <c r="B76" s="10" t="s">
        <v>19</v>
      </c>
      <c r="C76" s="10">
        <v>1522</v>
      </c>
      <c r="D76" s="17">
        <v>38517</v>
      </c>
      <c r="E76" s="51">
        <v>3.951501934210868</v>
      </c>
    </row>
    <row r="77" spans="1:5" ht="12.75">
      <c r="A77" s="43">
        <v>57</v>
      </c>
      <c r="B77" s="10" t="s">
        <v>15</v>
      </c>
      <c r="C77" s="10">
        <v>2264</v>
      </c>
      <c r="D77" s="17">
        <v>60711</v>
      </c>
      <c r="E77" s="51">
        <v>3.7291429889146945</v>
      </c>
    </row>
    <row r="78" spans="1:5" ht="12.75">
      <c r="A78" s="43">
        <v>58</v>
      </c>
      <c r="B78" s="10" t="s">
        <v>43</v>
      </c>
      <c r="C78" s="10">
        <v>2096</v>
      </c>
      <c r="D78" s="17">
        <v>57042</v>
      </c>
      <c r="E78" s="51">
        <v>3.674485466848988</v>
      </c>
    </row>
    <row r="79" spans="1:5" ht="12.75">
      <c r="A79" s="43">
        <v>59</v>
      </c>
      <c r="B79" s="10" t="s">
        <v>38</v>
      </c>
      <c r="C79" s="10">
        <v>3243</v>
      </c>
      <c r="D79" s="17">
        <v>92958</v>
      </c>
      <c r="E79" s="51">
        <v>3.4886723036209903</v>
      </c>
    </row>
    <row r="80" spans="1:5" ht="12.75">
      <c r="A80" s="43">
        <v>60</v>
      </c>
      <c r="B80" s="10" t="s">
        <v>24</v>
      </c>
      <c r="C80" s="10">
        <v>2169</v>
      </c>
      <c r="D80" s="17">
        <v>64833</v>
      </c>
      <c r="E80" s="51">
        <v>3.345518485956226</v>
      </c>
    </row>
    <row r="81" spans="1:5" ht="12.75">
      <c r="A81" s="43">
        <v>61</v>
      </c>
      <c r="B81" s="10" t="s">
        <v>46</v>
      </c>
      <c r="C81" s="10">
        <v>1183</v>
      </c>
      <c r="D81" s="17">
        <v>35411</v>
      </c>
      <c r="E81" s="51">
        <v>3.340769817288413</v>
      </c>
    </row>
    <row r="82" spans="1:5" ht="12.75">
      <c r="A82" s="43">
        <v>62</v>
      </c>
      <c r="B82" s="10" t="s">
        <v>14</v>
      </c>
      <c r="C82" s="10">
        <v>2009</v>
      </c>
      <c r="D82" s="17">
        <v>63847</v>
      </c>
      <c r="E82" s="51">
        <v>3.1465848042977744</v>
      </c>
    </row>
    <row r="83" spans="1:5" ht="12.75">
      <c r="A83" s="43">
        <v>63</v>
      </c>
      <c r="B83" s="10" t="s">
        <v>20</v>
      </c>
      <c r="C83" s="10">
        <v>1884</v>
      </c>
      <c r="D83" s="17">
        <v>61468</v>
      </c>
      <c r="E83" s="51">
        <v>3.0650094358039954</v>
      </c>
    </row>
    <row r="84" spans="1:5" ht="12.75">
      <c r="A84" s="43">
        <v>64</v>
      </c>
      <c r="B84" s="10" t="s">
        <v>25</v>
      </c>
      <c r="C84" s="10">
        <v>4174</v>
      </c>
      <c r="D84" s="17">
        <v>139616</v>
      </c>
      <c r="E84" s="51">
        <v>2.9896286958514784</v>
      </c>
    </row>
    <row r="85" spans="1:5" ht="12.75">
      <c r="A85" s="43">
        <v>65</v>
      </c>
      <c r="B85" s="10" t="s">
        <v>17</v>
      </c>
      <c r="C85" s="10">
        <v>3776</v>
      </c>
      <c r="D85" s="17">
        <v>126804</v>
      </c>
      <c r="E85" s="51">
        <v>2.9778240434055707</v>
      </c>
    </row>
    <row r="86" spans="1:5" ht="12.75">
      <c r="A86" s="43">
        <v>66</v>
      </c>
      <c r="B86" s="10" t="s">
        <v>47</v>
      </c>
      <c r="C86" s="10">
        <v>4658</v>
      </c>
      <c r="D86" s="17">
        <v>156670</v>
      </c>
      <c r="E86" s="51">
        <v>2.9731282313142273</v>
      </c>
    </row>
    <row r="87" spans="1:5" ht="12.75">
      <c r="A87" s="43">
        <v>67</v>
      </c>
      <c r="B87" s="10" t="s">
        <v>7</v>
      </c>
      <c r="C87" s="10">
        <v>1932</v>
      </c>
      <c r="D87" s="17">
        <v>65448</v>
      </c>
      <c r="E87" s="51">
        <v>2.951961862852952</v>
      </c>
    </row>
    <row r="88" spans="1:5" ht="12.75">
      <c r="A88" s="43">
        <v>68</v>
      </c>
      <c r="B88" s="10" t="s">
        <v>49</v>
      </c>
      <c r="C88" s="10">
        <v>3251</v>
      </c>
      <c r="D88" s="17">
        <v>111504</v>
      </c>
      <c r="E88" s="51">
        <v>2.9155904720906873</v>
      </c>
    </row>
    <row r="89" spans="1:5" ht="12.75">
      <c r="A89" s="43">
        <v>69</v>
      </c>
      <c r="B89" s="10" t="s">
        <v>21</v>
      </c>
      <c r="C89" s="10">
        <v>827</v>
      </c>
      <c r="D89" s="17">
        <v>28725</v>
      </c>
      <c r="E89" s="51">
        <v>2.879025239338555</v>
      </c>
    </row>
    <row r="90" spans="1:5" ht="12.75">
      <c r="A90" s="43">
        <v>70</v>
      </c>
      <c r="B90" s="10" t="s">
        <v>22</v>
      </c>
      <c r="C90" s="10">
        <v>1605</v>
      </c>
      <c r="D90" s="17">
        <v>63228</v>
      </c>
      <c r="E90" s="51">
        <v>2.5384323401024864</v>
      </c>
    </row>
    <row r="91" spans="1:5" ht="12.75">
      <c r="A91" s="43">
        <v>71</v>
      </c>
      <c r="B91" s="10" t="s">
        <v>26</v>
      </c>
      <c r="C91" s="10">
        <v>920</v>
      </c>
      <c r="D91" s="17">
        <v>45597</v>
      </c>
      <c r="E91" s="51">
        <v>2.0176766015308023</v>
      </c>
    </row>
    <row r="92" spans="1:5" ht="12.75">
      <c r="A92" s="43">
        <v>72</v>
      </c>
      <c r="B92" s="10" t="s">
        <v>27</v>
      </c>
      <c r="C92" s="10">
        <v>1786</v>
      </c>
      <c r="D92" s="17">
        <v>112505</v>
      </c>
      <c r="E92" s="51">
        <v>1.5874850006666372</v>
      </c>
    </row>
    <row r="93" spans="1:5" ht="12.75">
      <c r="A93" s="43">
        <v>73</v>
      </c>
      <c r="B93" s="10" t="s">
        <v>8</v>
      </c>
      <c r="C93" s="10">
        <v>709</v>
      </c>
      <c r="D93" s="17">
        <v>55043</v>
      </c>
      <c r="E93" s="51">
        <v>1.288083861708119</v>
      </c>
    </row>
    <row r="94" spans="1:5" ht="12.75" customHeight="1">
      <c r="A94" s="43">
        <v>74</v>
      </c>
      <c r="B94" s="10" t="s">
        <v>9</v>
      </c>
      <c r="C94" s="10">
        <v>648</v>
      </c>
      <c r="D94" s="17">
        <v>53763</v>
      </c>
      <c r="E94" s="51">
        <v>1.2052898833770438</v>
      </c>
    </row>
    <row r="95" spans="1:5" ht="12.75" customHeight="1">
      <c r="A95" s="43">
        <v>75</v>
      </c>
      <c r="B95" s="10" t="s">
        <v>3</v>
      </c>
      <c r="C95" s="10">
        <v>1191</v>
      </c>
      <c r="D95" s="17">
        <v>108056</v>
      </c>
      <c r="E95" s="51">
        <v>1.102206263418968</v>
      </c>
    </row>
    <row r="96" spans="1:5" ht="12.75" customHeight="1">
      <c r="A96" s="43">
        <v>76</v>
      </c>
      <c r="B96" s="10" t="s">
        <v>2</v>
      </c>
      <c r="C96" s="10">
        <v>473</v>
      </c>
      <c r="D96" s="17">
        <v>43367</v>
      </c>
      <c r="E96" s="51">
        <v>1.090691078469804</v>
      </c>
    </row>
    <row r="97" spans="1:5" ht="12.75" customHeight="1">
      <c r="A97" s="43">
        <v>77</v>
      </c>
      <c r="B97" s="10" t="s">
        <v>6</v>
      </c>
      <c r="C97" s="10">
        <v>1107</v>
      </c>
      <c r="D97" s="17">
        <v>119649</v>
      </c>
      <c r="E97" s="51">
        <v>0.9252062282175363</v>
      </c>
    </row>
    <row r="98" spans="1:5" s="25" customFormat="1" ht="12.75">
      <c r="A98" s="43">
        <v>78</v>
      </c>
      <c r="B98" s="10" t="s">
        <v>4</v>
      </c>
      <c r="C98" s="10">
        <v>565</v>
      </c>
      <c r="D98" s="17">
        <v>61467</v>
      </c>
      <c r="E98" s="51">
        <v>0.9191924121886541</v>
      </c>
    </row>
    <row r="99" spans="1:5" ht="12.75">
      <c r="A99" s="41">
        <v>79</v>
      </c>
      <c r="B99" s="12" t="s">
        <v>5</v>
      </c>
      <c r="C99" s="12">
        <v>566</v>
      </c>
      <c r="D99" s="16">
        <v>92994</v>
      </c>
      <c r="E99" s="50">
        <v>0.6086414177258748</v>
      </c>
    </row>
    <row r="100" spans="1:5" ht="12.75">
      <c r="A100" s="42"/>
      <c r="D100" s="19"/>
      <c r="E100" s="52"/>
    </row>
    <row r="101" spans="1:5" ht="12.75" customHeight="1">
      <c r="A101" s="121" t="s">
        <v>229</v>
      </c>
      <c r="B101"/>
      <c r="C101" s="38"/>
      <c r="D101" s="1"/>
      <c r="E101" s="38"/>
    </row>
    <row r="102" spans="1:5" ht="12.75" customHeight="1">
      <c r="A102" s="154" t="s">
        <v>152</v>
      </c>
      <c r="B102" s="157" t="s">
        <v>153</v>
      </c>
      <c r="C102" s="150" t="s">
        <v>190</v>
      </c>
      <c r="D102" s="146" t="s">
        <v>154</v>
      </c>
      <c r="E102" s="146" t="s">
        <v>161</v>
      </c>
    </row>
    <row r="103" spans="1:5" ht="24.75" customHeight="1">
      <c r="A103" s="155"/>
      <c r="B103" s="158"/>
      <c r="C103" s="151"/>
      <c r="D103" s="153"/>
      <c r="E103" s="153"/>
    </row>
    <row r="104" spans="1:5" s="25" customFormat="1" ht="15.75" customHeight="1">
      <c r="A104" s="156"/>
      <c r="B104" s="159"/>
      <c r="C104" s="152"/>
      <c r="D104" s="147"/>
      <c r="E104" s="147"/>
    </row>
    <row r="105" spans="1:5" ht="12.75">
      <c r="A105" s="72"/>
      <c r="B105" s="53" t="s">
        <v>0</v>
      </c>
      <c r="C105" s="53">
        <v>371726</v>
      </c>
      <c r="D105" s="53">
        <v>5380053</v>
      </c>
      <c r="E105" s="69">
        <v>6.909337138500309</v>
      </c>
    </row>
    <row r="106" spans="1:5" ht="12.75">
      <c r="A106" s="70">
        <v>1</v>
      </c>
      <c r="B106" s="10" t="s">
        <v>76</v>
      </c>
      <c r="C106" s="10">
        <v>96394</v>
      </c>
      <c r="D106" s="10">
        <v>769068</v>
      </c>
      <c r="E106" s="67">
        <v>12.533872167350612</v>
      </c>
    </row>
    <row r="107" spans="1:5" ht="12.75">
      <c r="A107" s="62">
        <v>2</v>
      </c>
      <c r="B107" s="10" t="s">
        <v>48</v>
      </c>
      <c r="C107" s="10">
        <v>70675</v>
      </c>
      <c r="D107" s="10">
        <v>658953</v>
      </c>
      <c r="E107" s="67">
        <v>10.725347634808552</v>
      </c>
    </row>
    <row r="108" spans="1:5" ht="12.75">
      <c r="A108" s="62">
        <v>3</v>
      </c>
      <c r="B108" s="10" t="s">
        <v>62</v>
      </c>
      <c r="C108" s="10">
        <v>79292</v>
      </c>
      <c r="D108" s="10">
        <v>794814</v>
      </c>
      <c r="E108" s="67">
        <v>9.976170525431108</v>
      </c>
    </row>
    <row r="109" spans="1:5" ht="12.75">
      <c r="A109" s="62">
        <v>4</v>
      </c>
      <c r="B109" s="10" t="s">
        <v>28</v>
      </c>
      <c r="C109" s="10">
        <v>49415</v>
      </c>
      <c r="D109" s="10">
        <v>709752</v>
      </c>
      <c r="E109" s="67">
        <v>6.96229105377653</v>
      </c>
    </row>
    <row r="110" spans="1:5" ht="12.75">
      <c r="A110" s="62">
        <v>5</v>
      </c>
      <c r="B110" s="10" t="s">
        <v>10</v>
      </c>
      <c r="C110" s="10">
        <v>23683</v>
      </c>
      <c r="D110" s="10">
        <v>552014</v>
      </c>
      <c r="E110" s="67">
        <v>4.290289739028358</v>
      </c>
    </row>
    <row r="111" spans="1:5" ht="12.75">
      <c r="A111" s="62">
        <v>6</v>
      </c>
      <c r="B111" s="10" t="s">
        <v>36</v>
      </c>
      <c r="C111" s="10">
        <v>27883</v>
      </c>
      <c r="D111" s="10">
        <v>693499</v>
      </c>
      <c r="E111" s="67">
        <v>4.02062584084476</v>
      </c>
    </row>
    <row r="112" spans="1:5" ht="12.75">
      <c r="A112" s="62">
        <v>7</v>
      </c>
      <c r="B112" s="10" t="s">
        <v>18</v>
      </c>
      <c r="C112" s="10">
        <v>17193</v>
      </c>
      <c r="D112" s="10">
        <v>602166</v>
      </c>
      <c r="E112" s="67">
        <v>2.8551927541574913</v>
      </c>
    </row>
    <row r="113" spans="1:5" ht="12.75">
      <c r="A113" s="71">
        <v>8</v>
      </c>
      <c r="B113" s="12" t="s">
        <v>1</v>
      </c>
      <c r="C113" s="12">
        <v>7191</v>
      </c>
      <c r="D113" s="12">
        <v>599787</v>
      </c>
      <c r="E113" s="68">
        <v>1.1989256185946011</v>
      </c>
    </row>
    <row r="114" spans="1:5" ht="12.75">
      <c r="A114" s="42"/>
      <c r="D114" s="19"/>
      <c r="E114" s="52"/>
    </row>
    <row r="115" spans="1:5" ht="12.75">
      <c r="A115" s="42"/>
      <c r="D115" s="19"/>
      <c r="E115" s="52"/>
    </row>
    <row r="116" spans="1:4" ht="12.75">
      <c r="A116" s="42"/>
      <c r="D116" s="13">
        <v>20</v>
      </c>
    </row>
    <row r="117" spans="1:5" ht="12.75">
      <c r="A117" s="42"/>
      <c r="D117" s="19"/>
      <c r="E117" s="52"/>
    </row>
    <row r="118" spans="1:5" ht="12.75">
      <c r="A118" s="42"/>
      <c r="D118" s="19"/>
      <c r="E118" s="52"/>
    </row>
    <row r="119" spans="1:5" ht="12.75">
      <c r="A119" s="42"/>
      <c r="D119" s="19"/>
      <c r="E119" s="52"/>
    </row>
    <row r="120" spans="1:5" ht="12.75">
      <c r="A120" s="42"/>
      <c r="D120" s="19"/>
      <c r="E120" s="52"/>
    </row>
    <row r="121" spans="1:5" ht="12.75">
      <c r="A121" s="42"/>
      <c r="D121" s="19"/>
      <c r="E121" s="52"/>
    </row>
    <row r="122" spans="1:5" ht="12.75">
      <c r="A122" s="42"/>
      <c r="D122" s="19"/>
      <c r="E122" s="52"/>
    </row>
    <row r="123" spans="1:5" ht="12.75">
      <c r="A123" s="42"/>
      <c r="D123" s="19"/>
      <c r="E123" s="52"/>
    </row>
    <row r="124" spans="1:5" ht="12.75">
      <c r="A124" s="42"/>
      <c r="D124" s="19"/>
      <c r="E124" s="52"/>
    </row>
    <row r="125" spans="1:5" ht="12.75">
      <c r="A125" s="42"/>
      <c r="D125" s="19"/>
      <c r="E125" s="52"/>
    </row>
    <row r="126" spans="1:5" ht="12.75">
      <c r="A126" s="42"/>
      <c r="D126" s="19"/>
      <c r="E126" s="52"/>
    </row>
    <row r="127" spans="1:5" ht="12.75">
      <c r="A127" s="42"/>
      <c r="D127" s="19"/>
      <c r="E127" s="52"/>
    </row>
    <row r="128" spans="1:5" ht="12.75">
      <c r="A128" s="42"/>
      <c r="D128" s="19"/>
      <c r="E128" s="52"/>
    </row>
    <row r="129" spans="1:5" ht="12.75">
      <c r="A129" s="42"/>
      <c r="D129" s="19"/>
      <c r="E129" s="52"/>
    </row>
    <row r="130" spans="1:5" ht="12.75">
      <c r="A130" s="42"/>
      <c r="D130" s="19"/>
      <c r="E130" s="52"/>
    </row>
    <row r="131" spans="1:5" ht="12.75">
      <c r="A131" s="42"/>
      <c r="D131" s="19"/>
      <c r="E131" s="52"/>
    </row>
    <row r="132" spans="1:5" ht="12.75">
      <c r="A132" s="42"/>
      <c r="D132" s="19"/>
      <c r="E132" s="52"/>
    </row>
    <row r="133" spans="1:5" ht="12.75">
      <c r="A133" s="42"/>
      <c r="D133" s="19"/>
      <c r="E133" s="52"/>
    </row>
    <row r="134" spans="1:5" ht="12.75">
      <c r="A134" s="42"/>
      <c r="D134" s="19"/>
      <c r="E134" s="52"/>
    </row>
    <row r="135" spans="1:5" ht="12.75">
      <c r="A135" s="42"/>
      <c r="D135" s="19"/>
      <c r="E135" s="52"/>
    </row>
    <row r="136" spans="1:5" ht="12.75">
      <c r="A136" s="42"/>
      <c r="D136" s="19"/>
      <c r="E136" s="52"/>
    </row>
    <row r="137" spans="1:5" ht="12.75">
      <c r="A137" s="42"/>
      <c r="D137" s="19"/>
      <c r="E137" s="52"/>
    </row>
    <row r="138" spans="1:5" ht="12.75">
      <c r="A138" s="42"/>
      <c r="D138" s="19"/>
      <c r="E138" s="52"/>
    </row>
    <row r="139" spans="1:5" ht="12.75">
      <c r="A139" s="42"/>
      <c r="D139" s="19"/>
      <c r="E139" s="52"/>
    </row>
    <row r="140" spans="1:5" ht="12.75">
      <c r="A140" s="42"/>
      <c r="D140" s="19"/>
      <c r="E140" s="52"/>
    </row>
    <row r="141" spans="1:5" ht="12.75">
      <c r="A141" s="42"/>
      <c r="D141" s="19"/>
      <c r="E141" s="52"/>
    </row>
    <row r="142" spans="1:5" ht="12.75">
      <c r="A142" s="42"/>
      <c r="D142" s="19"/>
      <c r="E142" s="52"/>
    </row>
    <row r="143" spans="1:5" ht="12.75">
      <c r="A143" s="42"/>
      <c r="D143" s="19"/>
      <c r="E143" s="52"/>
    </row>
    <row r="144" spans="1:5" ht="12.75">
      <c r="A144" s="42"/>
      <c r="D144" s="19"/>
      <c r="E144" s="52"/>
    </row>
    <row r="145" spans="1:5" ht="12.75">
      <c r="A145" s="42"/>
      <c r="D145" s="19"/>
      <c r="E145" s="52"/>
    </row>
    <row r="146" spans="1:5" ht="12.75">
      <c r="A146" s="42"/>
      <c r="D146" s="19"/>
      <c r="E146" s="52"/>
    </row>
    <row r="147" spans="1:5" ht="12.75">
      <c r="A147" s="42"/>
      <c r="D147" s="19"/>
      <c r="E147" s="52"/>
    </row>
    <row r="148" spans="1:5" ht="12.75">
      <c r="A148" s="42"/>
      <c r="D148" s="19"/>
      <c r="E148" s="52"/>
    </row>
    <row r="149" spans="1:5" ht="12.75">
      <c r="A149" s="42"/>
      <c r="D149" s="19"/>
      <c r="E149" s="52"/>
    </row>
    <row r="150" spans="1:5" ht="12.75">
      <c r="A150" s="42"/>
      <c r="D150" s="19"/>
      <c r="E150" s="52"/>
    </row>
    <row r="151" spans="1:5" ht="12.75">
      <c r="A151" s="42"/>
      <c r="D151" s="19"/>
      <c r="E151" s="52"/>
    </row>
    <row r="152" spans="1:5" ht="12.75">
      <c r="A152" s="42"/>
      <c r="D152" s="19"/>
      <c r="E152" s="52"/>
    </row>
    <row r="153" spans="1:5" ht="12.75">
      <c r="A153" s="42"/>
      <c r="D153" s="19"/>
      <c r="E153" s="52"/>
    </row>
    <row r="154" spans="1:5" ht="12.75">
      <c r="A154" s="42"/>
      <c r="D154" s="19"/>
      <c r="E154" s="52"/>
    </row>
    <row r="155" spans="1:5" ht="12.75">
      <c r="A155" s="42"/>
      <c r="D155" s="19"/>
      <c r="E155" s="52"/>
    </row>
    <row r="156" spans="1:5" ht="12.75">
      <c r="A156" s="42"/>
      <c r="D156" s="19"/>
      <c r="E156" s="52"/>
    </row>
    <row r="157" spans="1:5" ht="12.75">
      <c r="A157" s="42"/>
      <c r="D157" s="19"/>
      <c r="E157" s="52"/>
    </row>
    <row r="158" spans="1:5" ht="12.75">
      <c r="A158" s="42"/>
      <c r="D158" s="19"/>
      <c r="E158" s="52"/>
    </row>
    <row r="159" spans="1:5" ht="12.75">
      <c r="A159" s="42"/>
      <c r="D159" s="19"/>
      <c r="E159" s="52"/>
    </row>
    <row r="160" spans="1:5" ht="12.75">
      <c r="A160" s="42"/>
      <c r="D160" s="19"/>
      <c r="E160" s="52"/>
    </row>
    <row r="161" spans="1:5" ht="12.75">
      <c r="A161" s="42"/>
      <c r="D161" s="19"/>
      <c r="E161" s="52"/>
    </row>
    <row r="162" spans="1:5" ht="12.75">
      <c r="A162" s="42"/>
      <c r="D162" s="19"/>
      <c r="E162" s="52"/>
    </row>
    <row r="163" spans="1:5" ht="12.75">
      <c r="A163" s="42"/>
      <c r="D163" s="19"/>
      <c r="E163" s="52"/>
    </row>
    <row r="164" spans="1:5" ht="12.75">
      <c r="A164" s="42"/>
      <c r="D164" s="19"/>
      <c r="E164" s="52"/>
    </row>
    <row r="165" spans="1:5" ht="12.75">
      <c r="A165" s="42"/>
      <c r="D165" s="19"/>
      <c r="E165" s="52"/>
    </row>
    <row r="166" spans="1:5" ht="12.75">
      <c r="A166" s="42"/>
      <c r="D166" s="19"/>
      <c r="E166" s="52"/>
    </row>
    <row r="167" spans="1:5" ht="12.75">
      <c r="A167" s="42"/>
      <c r="D167" s="19"/>
      <c r="E167" s="52"/>
    </row>
    <row r="168" spans="1:5" ht="12.75">
      <c r="A168" s="42"/>
      <c r="D168" s="19"/>
      <c r="E168" s="52"/>
    </row>
    <row r="169" spans="1:5" ht="12.75">
      <c r="A169" s="42"/>
      <c r="D169" s="19"/>
      <c r="E169" s="52"/>
    </row>
    <row r="170" spans="1:5" ht="12.75">
      <c r="A170" s="42"/>
      <c r="D170" s="19"/>
      <c r="E170" s="52"/>
    </row>
    <row r="171" spans="1:5" ht="12.75">
      <c r="A171" s="42"/>
      <c r="D171" s="19"/>
      <c r="E171" s="52"/>
    </row>
    <row r="172" spans="1:5" ht="12.75">
      <c r="A172" s="42"/>
      <c r="D172" s="19"/>
      <c r="E172" s="52"/>
    </row>
    <row r="173" spans="1:5" ht="12.75">
      <c r="A173" s="42"/>
      <c r="D173" s="19"/>
      <c r="E173" s="52"/>
    </row>
    <row r="174" spans="1:5" ht="12.75">
      <c r="A174" s="42"/>
      <c r="D174" s="19"/>
      <c r="E174" s="52"/>
    </row>
    <row r="175" spans="1:5" ht="12.75">
      <c r="A175" s="42"/>
      <c r="D175" s="19"/>
      <c r="E175" s="52"/>
    </row>
    <row r="176" spans="1:5" ht="12.75">
      <c r="A176" s="42"/>
      <c r="D176" s="19"/>
      <c r="E176" s="52"/>
    </row>
    <row r="177" spans="1:5" ht="12.75">
      <c r="A177" s="42"/>
      <c r="D177" s="19"/>
      <c r="E177" s="52"/>
    </row>
    <row r="178" spans="1:5" ht="12.75">
      <c r="A178" s="42"/>
      <c r="D178" s="19"/>
      <c r="E178" s="52"/>
    </row>
    <row r="179" spans="1:5" ht="12.75">
      <c r="A179" s="42"/>
      <c r="D179" s="19"/>
      <c r="E179" s="52"/>
    </row>
    <row r="180" spans="1:5" ht="12.75">
      <c r="A180" s="42"/>
      <c r="D180" s="19"/>
      <c r="E180" s="52"/>
    </row>
    <row r="181" spans="1:5" ht="12.75">
      <c r="A181" s="42"/>
      <c r="D181" s="19"/>
      <c r="E181" s="52"/>
    </row>
    <row r="182" spans="1:5" ht="12.75">
      <c r="A182" s="42"/>
      <c r="D182" s="19"/>
      <c r="E182" s="52"/>
    </row>
    <row r="183" spans="1:5" ht="12.75">
      <c r="A183" s="42"/>
      <c r="D183" s="19"/>
      <c r="E183" s="52"/>
    </row>
    <row r="184" spans="1:5" ht="12.75">
      <c r="A184" s="42"/>
      <c r="D184" s="19"/>
      <c r="E184" s="52"/>
    </row>
    <row r="185" spans="1:5" ht="12.75">
      <c r="A185" s="42"/>
      <c r="D185" s="19"/>
      <c r="E185" s="52"/>
    </row>
    <row r="186" spans="1:5" ht="12.75">
      <c r="A186" s="42"/>
      <c r="D186" s="19"/>
      <c r="E186" s="52"/>
    </row>
    <row r="187" spans="1:5" ht="12.75">
      <c r="A187" s="42"/>
      <c r="D187" s="19"/>
      <c r="E187" s="52"/>
    </row>
    <row r="188" spans="1:5" ht="12.75">
      <c r="A188" s="42"/>
      <c r="D188" s="19"/>
      <c r="E188" s="52"/>
    </row>
    <row r="189" spans="1:5" ht="12.75">
      <c r="A189" s="42"/>
      <c r="D189" s="19"/>
      <c r="E189" s="52"/>
    </row>
    <row r="190" spans="1:5" ht="12.75">
      <c r="A190" s="42"/>
      <c r="D190" s="19"/>
      <c r="E190" s="52"/>
    </row>
    <row r="191" spans="1:5" ht="12.75">
      <c r="A191" s="42"/>
      <c r="D191" s="19"/>
      <c r="E191" s="52"/>
    </row>
    <row r="192" spans="1:5" ht="12.75">
      <c r="A192" s="42"/>
      <c r="D192" s="19"/>
      <c r="E192" s="52"/>
    </row>
    <row r="193" spans="1:5" ht="12.75">
      <c r="A193" s="42"/>
      <c r="D193" s="19"/>
      <c r="E193" s="52"/>
    </row>
    <row r="194" spans="1:5" ht="12.75">
      <c r="A194" s="42"/>
      <c r="D194" s="19"/>
      <c r="E194" s="52"/>
    </row>
    <row r="195" spans="1:5" ht="12.75">
      <c r="A195" s="42"/>
      <c r="D195" s="19"/>
      <c r="E195" s="52"/>
    </row>
    <row r="196" spans="1:5" ht="12.75">
      <c r="A196" s="42"/>
      <c r="D196" s="19"/>
      <c r="E196" s="52"/>
    </row>
    <row r="197" spans="1:5" ht="12.75">
      <c r="A197" s="42"/>
      <c r="D197" s="19"/>
      <c r="E197" s="52"/>
    </row>
    <row r="198" spans="1:5" ht="12.75">
      <c r="A198" s="42"/>
      <c r="D198" s="19"/>
      <c r="E198" s="52"/>
    </row>
    <row r="199" spans="1:5" ht="12.75">
      <c r="A199" s="42"/>
      <c r="D199" s="19"/>
      <c r="E199" s="52"/>
    </row>
    <row r="200" spans="1:5" ht="12.75">
      <c r="A200" s="42"/>
      <c r="D200" s="19"/>
      <c r="E200" s="52"/>
    </row>
    <row r="201" spans="1:5" ht="12.75">
      <c r="A201" s="42"/>
      <c r="D201" s="19"/>
      <c r="E201" s="52"/>
    </row>
    <row r="202" spans="1:5" ht="12.75">
      <c r="A202" s="42"/>
      <c r="D202" s="19"/>
      <c r="E202" s="52"/>
    </row>
    <row r="203" spans="1:5" ht="12.75">
      <c r="A203" s="42"/>
      <c r="D203" s="19"/>
      <c r="E203" s="52"/>
    </row>
    <row r="204" spans="1:5" ht="12.75">
      <c r="A204" s="42"/>
      <c r="D204" s="19"/>
      <c r="E204" s="52"/>
    </row>
    <row r="205" spans="1:5" ht="12.75">
      <c r="A205" s="42"/>
      <c r="D205" s="19"/>
      <c r="E205" s="52"/>
    </row>
    <row r="206" spans="1:5" ht="12.75">
      <c r="A206" s="42"/>
      <c r="D206" s="19"/>
      <c r="E206" s="52"/>
    </row>
    <row r="207" spans="1:5" ht="12.75">
      <c r="A207" s="42"/>
      <c r="D207" s="19"/>
      <c r="E207" s="52"/>
    </row>
    <row r="208" spans="1:5" ht="12.75">
      <c r="A208" s="42"/>
      <c r="D208" s="19"/>
      <c r="E208" s="52"/>
    </row>
    <row r="209" spans="1:5" ht="12.75">
      <c r="A209" s="42"/>
      <c r="D209" s="19"/>
      <c r="E209" s="52"/>
    </row>
    <row r="210" spans="1:5" ht="12.75">
      <c r="A210" s="42"/>
      <c r="D210" s="19"/>
      <c r="E210" s="52"/>
    </row>
    <row r="211" spans="1:5" ht="12.75">
      <c r="A211" s="42"/>
      <c r="D211" s="19"/>
      <c r="E211" s="52"/>
    </row>
    <row r="212" spans="1:5" ht="12.75">
      <c r="A212" s="42"/>
      <c r="D212" s="19"/>
      <c r="E212" s="52"/>
    </row>
    <row r="213" spans="1:5" ht="12.75">
      <c r="A213" s="42"/>
      <c r="D213" s="19"/>
      <c r="E213" s="52"/>
    </row>
    <row r="214" spans="1:5" ht="12.75">
      <c r="A214" s="42"/>
      <c r="D214" s="19"/>
      <c r="E214" s="52"/>
    </row>
    <row r="215" spans="1:5" ht="12.75">
      <c r="A215" s="42"/>
      <c r="D215" s="19"/>
      <c r="E215" s="52"/>
    </row>
    <row r="216" spans="1:5" ht="12.75">
      <c r="A216" s="42"/>
      <c r="D216" s="19"/>
      <c r="E216" s="52"/>
    </row>
    <row r="217" spans="1:5" ht="12.75">
      <c r="A217" s="42"/>
      <c r="D217" s="19"/>
      <c r="E217" s="52"/>
    </row>
    <row r="218" spans="1:5" ht="12.75">
      <c r="A218" s="42"/>
      <c r="D218" s="19"/>
      <c r="E218" s="52"/>
    </row>
    <row r="219" spans="1:5" ht="12.75">
      <c r="A219" s="42"/>
      <c r="D219" s="19"/>
      <c r="E219" s="52"/>
    </row>
    <row r="220" spans="1:5" ht="12.75">
      <c r="A220" s="42"/>
      <c r="D220" s="19"/>
      <c r="E220" s="52"/>
    </row>
    <row r="221" spans="1:5" ht="12.75">
      <c r="A221" s="42"/>
      <c r="D221" s="19"/>
      <c r="E221" s="52"/>
    </row>
    <row r="222" spans="1:5" ht="12.75">
      <c r="A222" s="42"/>
      <c r="D222" s="19"/>
      <c r="E222" s="52"/>
    </row>
    <row r="223" spans="1:5" ht="12.75">
      <c r="A223" s="42"/>
      <c r="D223" s="19"/>
      <c r="E223" s="52"/>
    </row>
    <row r="224" spans="1:5" ht="12.75">
      <c r="A224" s="42"/>
      <c r="D224" s="19"/>
      <c r="E224" s="52"/>
    </row>
    <row r="225" spans="1:5" ht="12.75">
      <c r="A225" s="42"/>
      <c r="D225" s="19"/>
      <c r="E225" s="52"/>
    </row>
    <row r="226" spans="1:5" ht="12.75">
      <c r="A226" s="42"/>
      <c r="D226" s="19"/>
      <c r="E226" s="52"/>
    </row>
    <row r="227" spans="1:5" ht="12.75">
      <c r="A227" s="42"/>
      <c r="D227" s="19"/>
      <c r="E227" s="52"/>
    </row>
    <row r="228" spans="1:5" ht="12.75">
      <c r="A228" s="42"/>
      <c r="D228" s="19"/>
      <c r="E228" s="52"/>
    </row>
    <row r="229" spans="1:5" ht="12.75">
      <c r="A229" s="42"/>
      <c r="D229" s="19"/>
      <c r="E229" s="52"/>
    </row>
    <row r="230" spans="1:5" ht="12.75">
      <c r="A230" s="42"/>
      <c r="D230" s="19"/>
      <c r="E230" s="52"/>
    </row>
    <row r="231" spans="1:5" ht="12.75">
      <c r="A231" s="42"/>
      <c r="D231" s="19"/>
      <c r="E231" s="52"/>
    </row>
    <row r="232" spans="1:5" ht="12.75">
      <c r="A232" s="42"/>
      <c r="D232" s="19"/>
      <c r="E232" s="52"/>
    </row>
    <row r="233" spans="1:5" ht="12.75">
      <c r="A233" s="42"/>
      <c r="D233" s="19"/>
      <c r="E233" s="52"/>
    </row>
    <row r="234" spans="1:5" ht="12.75">
      <c r="A234" s="42"/>
      <c r="D234" s="19"/>
      <c r="E234" s="52"/>
    </row>
    <row r="235" spans="1:5" ht="12.75">
      <c r="A235" s="42"/>
      <c r="D235" s="19"/>
      <c r="E235" s="52"/>
    </row>
    <row r="236" spans="1:5" ht="12.75">
      <c r="A236" s="42"/>
      <c r="D236" s="19"/>
      <c r="E236" s="52"/>
    </row>
    <row r="237" spans="1:5" ht="12.75">
      <c r="A237" s="42"/>
      <c r="D237" s="19"/>
      <c r="E237" s="52"/>
    </row>
    <row r="238" spans="1:5" ht="12.75">
      <c r="A238" s="42"/>
      <c r="D238" s="19"/>
      <c r="E238" s="52"/>
    </row>
    <row r="239" spans="1:5" ht="12.75">
      <c r="A239" s="42"/>
      <c r="D239" s="19"/>
      <c r="E239" s="52"/>
    </row>
    <row r="240" spans="1:5" ht="12.75">
      <c r="A240" s="42"/>
      <c r="D240" s="19"/>
      <c r="E240" s="52"/>
    </row>
    <row r="241" spans="1:5" ht="12.75">
      <c r="A241" s="42"/>
      <c r="D241" s="19"/>
      <c r="E241" s="52"/>
    </row>
    <row r="242" spans="1:5" ht="12.75">
      <c r="A242" s="42"/>
      <c r="D242" s="19"/>
      <c r="E242" s="52"/>
    </row>
    <row r="243" spans="1:5" ht="12.75">
      <c r="A243" s="42"/>
      <c r="D243" s="19"/>
      <c r="E243" s="52"/>
    </row>
    <row r="244" spans="1:5" ht="12.75">
      <c r="A244" s="42"/>
      <c r="D244" s="19"/>
      <c r="E244" s="52"/>
    </row>
    <row r="245" spans="1:5" ht="12.75">
      <c r="A245" s="42"/>
      <c r="D245" s="19"/>
      <c r="E245" s="52"/>
    </row>
    <row r="246" spans="1:5" ht="12.75">
      <c r="A246" s="42"/>
      <c r="D246" s="19"/>
      <c r="E246" s="52"/>
    </row>
    <row r="247" spans="1:5" ht="12.75">
      <c r="A247" s="42"/>
      <c r="D247" s="19"/>
      <c r="E247" s="52"/>
    </row>
    <row r="248" spans="1:5" ht="12.75">
      <c r="A248" s="42"/>
      <c r="D248" s="19"/>
      <c r="E248" s="52"/>
    </row>
    <row r="249" spans="1:5" ht="12.75">
      <c r="A249" s="42"/>
      <c r="D249" s="19"/>
      <c r="E249" s="52"/>
    </row>
    <row r="250" spans="1:5" ht="12.75">
      <c r="A250" s="42"/>
      <c r="D250" s="19"/>
      <c r="E250" s="52"/>
    </row>
    <row r="251" spans="1:5" ht="12.75">
      <c r="A251" s="42"/>
      <c r="D251" s="19"/>
      <c r="E251" s="52"/>
    </row>
    <row r="252" spans="1:5" ht="12.75">
      <c r="A252" s="42"/>
      <c r="D252" s="19"/>
      <c r="E252" s="52"/>
    </row>
    <row r="253" spans="1:5" ht="12.75">
      <c r="A253" s="42"/>
      <c r="D253" s="19"/>
      <c r="E253" s="52"/>
    </row>
    <row r="254" spans="1:5" ht="12.75">
      <c r="A254" s="42"/>
      <c r="D254" s="19"/>
      <c r="E254" s="52"/>
    </row>
    <row r="255" spans="1:5" ht="12.75">
      <c r="A255" s="42"/>
      <c r="D255" s="19"/>
      <c r="E255" s="52"/>
    </row>
    <row r="256" spans="1:5" ht="12.75">
      <c r="A256" s="42"/>
      <c r="D256" s="19"/>
      <c r="E256" s="52"/>
    </row>
    <row r="257" spans="1:5" ht="12.75">
      <c r="A257" s="42"/>
      <c r="D257" s="19"/>
      <c r="E257" s="52"/>
    </row>
    <row r="258" spans="1:5" ht="12.75">
      <c r="A258" s="42"/>
      <c r="D258" s="19"/>
      <c r="E258" s="52"/>
    </row>
    <row r="259" spans="1:5" ht="12.75">
      <c r="A259" s="42"/>
      <c r="D259" s="19"/>
      <c r="E259" s="52"/>
    </row>
    <row r="260" spans="1:5" ht="12.75">
      <c r="A260" s="42"/>
      <c r="E260" s="42"/>
    </row>
    <row r="261" spans="1:5" ht="12.75">
      <c r="A261" s="42"/>
      <c r="E261" s="42"/>
    </row>
    <row r="262" spans="1:5" ht="12.75">
      <c r="A262" s="42"/>
      <c r="E262" s="42"/>
    </row>
    <row r="263" spans="1:5" ht="12.75">
      <c r="A263" s="42"/>
      <c r="E263" s="42"/>
    </row>
    <row r="264" spans="1:5" ht="12.75">
      <c r="A264" s="42"/>
      <c r="E264" s="42"/>
    </row>
    <row r="265" spans="1:5" ht="12.75">
      <c r="A265" s="42"/>
      <c r="E265" s="42"/>
    </row>
    <row r="266" spans="1:5" ht="12.75">
      <c r="A266" s="42"/>
      <c r="E266" s="42"/>
    </row>
    <row r="267" spans="1:5" ht="12.75">
      <c r="A267" s="42"/>
      <c r="E267" s="42"/>
    </row>
    <row r="268" spans="1:5" ht="12.75">
      <c r="A268" s="42"/>
      <c r="E268" s="42"/>
    </row>
    <row r="269" spans="1:5" ht="12.75">
      <c r="A269" s="42"/>
      <c r="E269" s="42"/>
    </row>
    <row r="270" spans="1:5" ht="12.75">
      <c r="A270" s="42"/>
      <c r="E270" s="42"/>
    </row>
    <row r="271" spans="1:5" ht="12.75">
      <c r="A271" s="42"/>
      <c r="E271" s="42"/>
    </row>
    <row r="272" spans="1:5" ht="12.75">
      <c r="A272" s="42"/>
      <c r="E272" s="42"/>
    </row>
    <row r="273" spans="1:5" ht="12.75">
      <c r="A273" s="42"/>
      <c r="E273" s="42"/>
    </row>
    <row r="274" spans="1:5" ht="12.75">
      <c r="A274" s="42"/>
      <c r="E274" s="42"/>
    </row>
    <row r="275" spans="1:5" ht="12.75">
      <c r="A275" s="42"/>
      <c r="E275" s="42"/>
    </row>
    <row r="276" spans="1:5" ht="12.75">
      <c r="A276" s="42"/>
      <c r="E276" s="42"/>
    </row>
    <row r="277" spans="1:5" ht="12.75">
      <c r="A277" s="42"/>
      <c r="E277" s="42"/>
    </row>
    <row r="278" spans="1:5" ht="12.75">
      <c r="A278" s="42"/>
      <c r="E278" s="42"/>
    </row>
    <row r="279" spans="1:5" ht="12.75">
      <c r="A279" s="42"/>
      <c r="E279" s="42"/>
    </row>
    <row r="280" spans="1:5" ht="12.75">
      <c r="A280" s="42"/>
      <c r="E280" s="42"/>
    </row>
    <row r="281" spans="1:5" ht="12.75">
      <c r="A281" s="42"/>
      <c r="E281" s="42"/>
    </row>
    <row r="282" spans="1:5" ht="12.75">
      <c r="A282" s="42"/>
      <c r="E282" s="42"/>
    </row>
    <row r="283" spans="1:5" ht="12.75">
      <c r="A283" s="42"/>
      <c r="E283" s="42"/>
    </row>
    <row r="284" spans="1:5" ht="12.75">
      <c r="A284" s="42"/>
      <c r="E284" s="42"/>
    </row>
    <row r="285" spans="1:5" ht="12.75">
      <c r="A285" s="42"/>
      <c r="E285" s="42"/>
    </row>
    <row r="286" spans="1:5" ht="12.75">
      <c r="A286" s="42"/>
      <c r="E286" s="42"/>
    </row>
    <row r="287" spans="1:5" ht="12.75">
      <c r="A287" s="42"/>
      <c r="E287" s="42"/>
    </row>
    <row r="288" spans="1:5" ht="12.75">
      <c r="A288" s="42"/>
      <c r="E288" s="42"/>
    </row>
    <row r="289" spans="1:5" ht="12.75">
      <c r="A289" s="42"/>
      <c r="E289" s="42"/>
    </row>
    <row r="290" spans="1:5" ht="12.75">
      <c r="A290" s="42"/>
      <c r="E290" s="42"/>
    </row>
    <row r="291" ht="12.75">
      <c r="A291" s="42"/>
    </row>
    <row r="292" ht="12.75">
      <c r="A292" s="42"/>
    </row>
    <row r="293" ht="12.75">
      <c r="A293" s="42"/>
    </row>
    <row r="294" ht="12.75">
      <c r="A294" s="42"/>
    </row>
    <row r="295" ht="12.75">
      <c r="A295" s="42"/>
    </row>
    <row r="296" ht="12.75">
      <c r="A296" s="42"/>
    </row>
    <row r="297" ht="12.75">
      <c r="A297" s="42"/>
    </row>
    <row r="298" ht="12.75">
      <c r="A298" s="42"/>
    </row>
    <row r="299" ht="12.75">
      <c r="A299" s="42"/>
    </row>
    <row r="300" ht="12.75">
      <c r="A300" s="42"/>
    </row>
    <row r="301" ht="12.75">
      <c r="A301" s="42"/>
    </row>
    <row r="302" ht="12.75">
      <c r="A302" s="42"/>
    </row>
    <row r="303" ht="12.75">
      <c r="A303" s="42"/>
    </row>
    <row r="304" ht="12.75">
      <c r="A304" s="42"/>
    </row>
    <row r="305" ht="12.75">
      <c r="A305" s="42"/>
    </row>
    <row r="306" ht="12.75">
      <c r="A306" s="42"/>
    </row>
    <row r="307" ht="12.75">
      <c r="A307" s="42"/>
    </row>
    <row r="308" ht="12.75">
      <c r="A308" s="42"/>
    </row>
    <row r="309" ht="12.75">
      <c r="A309" s="42"/>
    </row>
    <row r="310" ht="12.75">
      <c r="A310" s="42"/>
    </row>
    <row r="311" ht="12.75">
      <c r="A311" s="42"/>
    </row>
    <row r="312" ht="12.75">
      <c r="A312" s="42"/>
    </row>
    <row r="313" ht="12.75">
      <c r="A313" s="42"/>
    </row>
    <row r="314" ht="12.75">
      <c r="A314" s="42"/>
    </row>
    <row r="315" ht="12.75">
      <c r="A315" s="42"/>
    </row>
    <row r="316" ht="12.75">
      <c r="A316" s="42"/>
    </row>
    <row r="317" ht="12.75">
      <c r="A317" s="42"/>
    </row>
    <row r="318" ht="12.75">
      <c r="A318" s="42"/>
    </row>
    <row r="319" ht="12.75">
      <c r="A319" s="42"/>
    </row>
    <row r="320" ht="12.75">
      <c r="A320" s="42"/>
    </row>
    <row r="321" ht="12.75">
      <c r="A321" s="42"/>
    </row>
    <row r="322" ht="12.75">
      <c r="A322" s="42"/>
    </row>
    <row r="323" ht="12.75">
      <c r="A323" s="42"/>
    </row>
    <row r="324" ht="12.75">
      <c r="A324" s="42"/>
    </row>
    <row r="325" ht="12.75">
      <c r="A325" s="42"/>
    </row>
    <row r="326" ht="12.75">
      <c r="A326" s="42"/>
    </row>
    <row r="327" ht="12.75">
      <c r="A327" s="42"/>
    </row>
    <row r="328" ht="12.75">
      <c r="A328" s="42"/>
    </row>
    <row r="329" ht="12.75">
      <c r="A329" s="42"/>
    </row>
    <row r="330" ht="12.75">
      <c r="A330" s="42"/>
    </row>
    <row r="331" ht="12.75">
      <c r="A331" s="42"/>
    </row>
    <row r="332" ht="12.75">
      <c r="A332" s="42"/>
    </row>
    <row r="333" ht="12.75">
      <c r="A333" s="42"/>
    </row>
    <row r="334" ht="12.75">
      <c r="A334" s="42"/>
    </row>
    <row r="335" ht="12.75">
      <c r="A335" s="42"/>
    </row>
    <row r="336" ht="12.75">
      <c r="A336" s="42"/>
    </row>
    <row r="337" ht="12.75">
      <c r="A337" s="42"/>
    </row>
    <row r="338" ht="12.75">
      <c r="A338" s="42"/>
    </row>
    <row r="339" ht="12.75">
      <c r="A339" s="42"/>
    </row>
    <row r="340" ht="12.75">
      <c r="A340" s="42"/>
    </row>
    <row r="341" ht="12.75">
      <c r="A341" s="42"/>
    </row>
    <row r="342" ht="12.75">
      <c r="A342" s="42"/>
    </row>
    <row r="343" ht="12.75">
      <c r="A343" s="42"/>
    </row>
    <row r="344" ht="12.75">
      <c r="A344" s="42"/>
    </row>
    <row r="345" ht="12.75">
      <c r="A345" s="42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  <row r="374" ht="12.75">
      <c r="A374" s="42"/>
    </row>
    <row r="375" ht="12.75">
      <c r="A375" s="42"/>
    </row>
    <row r="376" ht="12.75">
      <c r="A376" s="42"/>
    </row>
    <row r="377" ht="12.75">
      <c r="A377" s="42"/>
    </row>
    <row r="378" ht="12.75">
      <c r="A378" s="42"/>
    </row>
    <row r="379" ht="12.75">
      <c r="A379" s="42"/>
    </row>
    <row r="380" ht="12.75">
      <c r="A380" s="42"/>
    </row>
    <row r="381" ht="12.75">
      <c r="A381" s="42"/>
    </row>
    <row r="382" ht="12.75">
      <c r="A382" s="42"/>
    </row>
    <row r="383" ht="12.75">
      <c r="A383" s="42"/>
    </row>
    <row r="384" ht="12.75">
      <c r="A384" s="42"/>
    </row>
    <row r="385" ht="12.75">
      <c r="A385" s="42"/>
    </row>
    <row r="386" ht="12.75">
      <c r="A386" s="42"/>
    </row>
    <row r="387" ht="12.75">
      <c r="A387" s="42"/>
    </row>
    <row r="388" ht="12.75">
      <c r="A388" s="42"/>
    </row>
    <row r="389" ht="12.75">
      <c r="A389" s="42"/>
    </row>
    <row r="390" ht="12.75">
      <c r="A390" s="42"/>
    </row>
    <row r="391" ht="12.75">
      <c r="A391" s="42"/>
    </row>
    <row r="392" ht="12.75">
      <c r="A392" s="42"/>
    </row>
    <row r="393" ht="12.75">
      <c r="A393" s="42"/>
    </row>
    <row r="394" ht="12.75">
      <c r="A394" s="42"/>
    </row>
    <row r="395" ht="12.75">
      <c r="A395" s="42"/>
    </row>
    <row r="396" ht="12.75">
      <c r="A396" s="42"/>
    </row>
    <row r="397" ht="12.75">
      <c r="A397" s="42"/>
    </row>
    <row r="398" ht="12.75">
      <c r="A398" s="42"/>
    </row>
    <row r="399" ht="12.75">
      <c r="A399" s="42"/>
    </row>
    <row r="400" ht="12.75">
      <c r="A400" s="42"/>
    </row>
    <row r="401" ht="12.75">
      <c r="A401" s="42"/>
    </row>
    <row r="402" ht="12.75">
      <c r="A402" s="42"/>
    </row>
    <row r="403" ht="12.75">
      <c r="A403" s="42"/>
    </row>
    <row r="404" ht="12.75">
      <c r="A404" s="42"/>
    </row>
    <row r="405" ht="12.75">
      <c r="A405" s="42"/>
    </row>
    <row r="406" ht="12.75">
      <c r="A406" s="42"/>
    </row>
    <row r="407" ht="12.75">
      <c r="A407" s="42"/>
    </row>
    <row r="408" ht="12.75">
      <c r="A408" s="42"/>
    </row>
    <row r="409" ht="12.75">
      <c r="A409" s="42"/>
    </row>
    <row r="410" ht="12.75">
      <c r="A410" s="42"/>
    </row>
    <row r="411" ht="12.75">
      <c r="A411" s="42"/>
    </row>
    <row r="412" ht="12.75">
      <c r="A412" s="42"/>
    </row>
    <row r="413" ht="12.75">
      <c r="A413" s="42"/>
    </row>
    <row r="414" ht="12.75">
      <c r="A414" s="42"/>
    </row>
    <row r="415" ht="12.75">
      <c r="A415" s="42"/>
    </row>
    <row r="416" ht="12.75">
      <c r="A416" s="42"/>
    </row>
    <row r="417" ht="12.75">
      <c r="A417" s="42"/>
    </row>
    <row r="418" ht="12.75">
      <c r="A418" s="42"/>
    </row>
    <row r="419" ht="12.75">
      <c r="A419" s="42"/>
    </row>
    <row r="420" ht="12.75">
      <c r="A420" s="42"/>
    </row>
    <row r="421" ht="12.75">
      <c r="A421" s="42"/>
    </row>
    <row r="422" ht="12.75">
      <c r="A422" s="42"/>
    </row>
    <row r="423" ht="12.75">
      <c r="A423" s="42"/>
    </row>
    <row r="424" ht="12.75">
      <c r="A424" s="42"/>
    </row>
    <row r="425" ht="12.75">
      <c r="A425" s="42"/>
    </row>
    <row r="426" ht="12.75">
      <c r="A426" s="42"/>
    </row>
    <row r="427" ht="12.75">
      <c r="A427" s="42"/>
    </row>
    <row r="428" ht="12.75">
      <c r="A428" s="42"/>
    </row>
    <row r="429" ht="12.75">
      <c r="A429" s="42"/>
    </row>
    <row r="430" ht="12.75">
      <c r="A430" s="42"/>
    </row>
    <row r="431" ht="12.75">
      <c r="A431" s="42"/>
    </row>
    <row r="432" ht="12.75">
      <c r="A432" s="42"/>
    </row>
    <row r="433" ht="12.75">
      <c r="A433" s="42"/>
    </row>
    <row r="434" ht="12.75">
      <c r="A434" s="42"/>
    </row>
    <row r="435" ht="12.75">
      <c r="A435" s="42"/>
    </row>
    <row r="436" ht="12.75">
      <c r="A436" s="42"/>
    </row>
    <row r="437" ht="12.75">
      <c r="A437" s="42"/>
    </row>
    <row r="438" ht="12.75">
      <c r="A438" s="42"/>
    </row>
    <row r="439" ht="12.75">
      <c r="A439" s="42"/>
    </row>
    <row r="440" ht="12.75">
      <c r="A440" s="42"/>
    </row>
    <row r="441" ht="12.75">
      <c r="A441" s="42"/>
    </row>
    <row r="442" ht="12.75">
      <c r="A442" s="42"/>
    </row>
    <row r="443" ht="12.75">
      <c r="A443" s="42"/>
    </row>
    <row r="444" ht="12.75">
      <c r="A444" s="42"/>
    </row>
    <row r="445" ht="12.75">
      <c r="A445" s="42"/>
    </row>
    <row r="446" ht="12.75">
      <c r="A446" s="42"/>
    </row>
    <row r="447" ht="12.75">
      <c r="A447" s="42"/>
    </row>
    <row r="448" ht="12.75">
      <c r="A448" s="42"/>
    </row>
    <row r="449" ht="12.75">
      <c r="A449" s="42"/>
    </row>
    <row r="450" ht="12.75">
      <c r="A450" s="42"/>
    </row>
    <row r="451" ht="12.75">
      <c r="A451" s="42"/>
    </row>
    <row r="452" ht="12.75">
      <c r="A452" s="42"/>
    </row>
    <row r="453" ht="12.75">
      <c r="A453" s="42"/>
    </row>
    <row r="454" ht="12.75">
      <c r="A454" s="42"/>
    </row>
    <row r="455" ht="12.75">
      <c r="A455" s="42"/>
    </row>
    <row r="456" ht="12.75">
      <c r="A456" s="42"/>
    </row>
    <row r="457" ht="12.75">
      <c r="A457" s="42"/>
    </row>
    <row r="458" ht="12.75">
      <c r="A458" s="42"/>
    </row>
    <row r="459" ht="12.75">
      <c r="A459" s="42"/>
    </row>
    <row r="460" ht="12.75">
      <c r="A460" s="42"/>
    </row>
    <row r="461" ht="12.75">
      <c r="A461" s="42"/>
    </row>
    <row r="462" ht="12.75">
      <c r="A462" s="42"/>
    </row>
    <row r="463" ht="12.75">
      <c r="A463" s="42"/>
    </row>
    <row r="464" ht="12.75">
      <c r="A464" s="42"/>
    </row>
    <row r="465" ht="12.75">
      <c r="A465" s="42"/>
    </row>
    <row r="466" ht="12.75">
      <c r="A466" s="42"/>
    </row>
    <row r="467" ht="12.75">
      <c r="A467" s="42"/>
    </row>
    <row r="468" ht="12.75">
      <c r="A468" s="42"/>
    </row>
    <row r="469" ht="12.75">
      <c r="A469" s="42"/>
    </row>
    <row r="470" ht="12.75">
      <c r="A470" s="42"/>
    </row>
    <row r="471" ht="12.75">
      <c r="A471" s="42"/>
    </row>
    <row r="472" ht="12.75">
      <c r="A472" s="42"/>
    </row>
    <row r="473" ht="12.75">
      <c r="A473" s="42"/>
    </row>
    <row r="474" ht="12.75">
      <c r="A474" s="42"/>
    </row>
    <row r="475" ht="12.75">
      <c r="A475" s="42"/>
    </row>
    <row r="476" ht="12.75">
      <c r="A476" s="42"/>
    </row>
    <row r="477" ht="12.75">
      <c r="A477" s="42"/>
    </row>
    <row r="478" ht="12.75">
      <c r="A478" s="42"/>
    </row>
    <row r="479" ht="12.75">
      <c r="A479" s="42"/>
    </row>
    <row r="480" ht="12.75">
      <c r="A480" s="42"/>
    </row>
    <row r="481" ht="12.75">
      <c r="A481" s="42"/>
    </row>
    <row r="482" ht="12.75">
      <c r="A482" s="42"/>
    </row>
    <row r="483" ht="12.75">
      <c r="A483" s="42"/>
    </row>
    <row r="484" ht="12.75">
      <c r="A484" s="42"/>
    </row>
    <row r="485" ht="12.75">
      <c r="A485" s="42"/>
    </row>
    <row r="486" ht="12.75">
      <c r="A486" s="42"/>
    </row>
    <row r="487" ht="12.75">
      <c r="A487" s="42"/>
    </row>
    <row r="488" ht="12.75">
      <c r="A488" s="42"/>
    </row>
    <row r="489" ht="12.75">
      <c r="A489" s="42"/>
    </row>
    <row r="490" ht="12.75">
      <c r="A490" s="42"/>
    </row>
    <row r="491" ht="12.75">
      <c r="A491" s="42"/>
    </row>
    <row r="492" ht="12.75">
      <c r="A492" s="42"/>
    </row>
    <row r="493" ht="12.75">
      <c r="A493" s="42"/>
    </row>
    <row r="494" ht="12.75">
      <c r="A494" s="42"/>
    </row>
    <row r="495" ht="12.75">
      <c r="A495" s="42"/>
    </row>
    <row r="496" ht="12.75">
      <c r="A496" s="42"/>
    </row>
    <row r="497" ht="12.75">
      <c r="A497" s="42"/>
    </row>
    <row r="498" ht="12.75">
      <c r="A498" s="42"/>
    </row>
    <row r="499" ht="12.75">
      <c r="A499" s="42"/>
    </row>
    <row r="500" ht="12.75">
      <c r="A500" s="42"/>
    </row>
    <row r="501" ht="12.75">
      <c r="A501" s="42"/>
    </row>
    <row r="502" ht="12.75">
      <c r="A502" s="42"/>
    </row>
    <row r="503" ht="12.75">
      <c r="A503" s="42"/>
    </row>
    <row r="504" ht="12.75">
      <c r="A504" s="42"/>
    </row>
    <row r="505" ht="12.75">
      <c r="A505" s="42"/>
    </row>
    <row r="506" ht="12.75">
      <c r="A506" s="42"/>
    </row>
    <row r="507" ht="12.75">
      <c r="A507" s="42"/>
    </row>
    <row r="508" ht="12.75">
      <c r="A508" s="42"/>
    </row>
    <row r="509" ht="12.75">
      <c r="A509" s="42"/>
    </row>
    <row r="510" ht="12.75">
      <c r="A510" s="42"/>
    </row>
    <row r="511" ht="12.75">
      <c r="A511" s="42"/>
    </row>
    <row r="512" ht="12.75">
      <c r="A512" s="42"/>
    </row>
    <row r="513" ht="12.75">
      <c r="A513" s="42"/>
    </row>
    <row r="514" ht="12.75">
      <c r="A514" s="42"/>
    </row>
    <row r="515" ht="12.75">
      <c r="A515" s="42"/>
    </row>
    <row r="516" ht="12.75">
      <c r="A516" s="42"/>
    </row>
    <row r="517" ht="12.75">
      <c r="A517" s="42"/>
    </row>
    <row r="518" ht="12.75">
      <c r="A518" s="42"/>
    </row>
    <row r="519" ht="12.75">
      <c r="A519" s="42"/>
    </row>
    <row r="520" ht="12.75">
      <c r="A520" s="42"/>
    </row>
    <row r="521" ht="12.75">
      <c r="A521" s="42"/>
    </row>
    <row r="522" ht="12.75">
      <c r="A522" s="42"/>
    </row>
    <row r="523" ht="12.75">
      <c r="A523" s="42"/>
    </row>
    <row r="524" ht="12.75">
      <c r="A524" s="42"/>
    </row>
    <row r="525" ht="12.75">
      <c r="A525" s="42"/>
    </row>
    <row r="526" ht="12.75">
      <c r="A526" s="42"/>
    </row>
    <row r="527" ht="12.75">
      <c r="A527" s="42"/>
    </row>
    <row r="528" ht="12.75">
      <c r="A528" s="42"/>
    </row>
    <row r="529" ht="12.75">
      <c r="A529" s="42"/>
    </row>
    <row r="530" ht="12.75">
      <c r="A530" s="42"/>
    </row>
    <row r="531" ht="12.75">
      <c r="A531" s="42"/>
    </row>
    <row r="532" ht="12.75">
      <c r="A532" s="42"/>
    </row>
    <row r="533" ht="12.75">
      <c r="A533" s="42"/>
    </row>
    <row r="534" ht="12.75">
      <c r="A534" s="42"/>
    </row>
    <row r="535" ht="12.75">
      <c r="A535" s="42"/>
    </row>
    <row r="536" ht="12.75">
      <c r="A536" s="42"/>
    </row>
    <row r="537" ht="12.75">
      <c r="A537" s="42"/>
    </row>
    <row r="538" ht="12.75">
      <c r="A538" s="42"/>
    </row>
    <row r="539" ht="12.75">
      <c r="A539" s="42"/>
    </row>
    <row r="540" ht="12.75">
      <c r="A540" s="42"/>
    </row>
    <row r="541" ht="12.75">
      <c r="A541" s="42"/>
    </row>
    <row r="542" ht="12.75">
      <c r="A542" s="42"/>
    </row>
    <row r="543" ht="12.75">
      <c r="A543" s="42"/>
    </row>
    <row r="544" ht="12.75">
      <c r="A544" s="42"/>
    </row>
    <row r="545" ht="12.75">
      <c r="A545" s="42"/>
    </row>
    <row r="546" ht="12.75">
      <c r="A546" s="42"/>
    </row>
    <row r="547" ht="12.75">
      <c r="A547" s="42"/>
    </row>
    <row r="548" ht="12.75">
      <c r="A548" s="42"/>
    </row>
    <row r="549" ht="12.75">
      <c r="A549" s="42"/>
    </row>
    <row r="550" ht="12.75">
      <c r="A550" s="42"/>
    </row>
    <row r="551" ht="12.75">
      <c r="A551" s="42"/>
    </row>
    <row r="552" ht="12.75">
      <c r="A552" s="42"/>
    </row>
    <row r="553" ht="12.75">
      <c r="A553" s="42"/>
    </row>
    <row r="554" ht="12.75">
      <c r="A554" s="42"/>
    </row>
    <row r="555" ht="12.75">
      <c r="A555" s="42"/>
    </row>
    <row r="556" ht="12.75">
      <c r="A556" s="42"/>
    </row>
    <row r="557" ht="12.75">
      <c r="A557" s="42"/>
    </row>
    <row r="558" ht="12.75">
      <c r="A558" s="42"/>
    </row>
    <row r="559" ht="12.75">
      <c r="A559" s="42"/>
    </row>
    <row r="560" ht="12.75">
      <c r="A560" s="42"/>
    </row>
    <row r="561" ht="12.75">
      <c r="A561" s="42"/>
    </row>
    <row r="562" ht="12.75">
      <c r="A562" s="42"/>
    </row>
    <row r="563" ht="12.75">
      <c r="A563" s="42"/>
    </row>
    <row r="564" ht="12.75">
      <c r="A564" s="42"/>
    </row>
    <row r="565" ht="12.75">
      <c r="A565" s="42"/>
    </row>
    <row r="566" ht="12.75">
      <c r="A566" s="42"/>
    </row>
    <row r="567" ht="12.75">
      <c r="A567" s="42"/>
    </row>
    <row r="568" ht="12.75">
      <c r="A568" s="42"/>
    </row>
    <row r="569" ht="12.75">
      <c r="A569" s="42"/>
    </row>
    <row r="570" ht="12.75">
      <c r="A570" s="42"/>
    </row>
    <row r="571" ht="12.75">
      <c r="A571" s="42"/>
    </row>
    <row r="572" ht="12.75">
      <c r="A572" s="42"/>
    </row>
    <row r="573" ht="12.75">
      <c r="A573" s="42"/>
    </row>
    <row r="574" ht="12.75">
      <c r="A574" s="42"/>
    </row>
    <row r="575" ht="12.75">
      <c r="A575" s="42"/>
    </row>
    <row r="576" ht="12.75">
      <c r="A576" s="42"/>
    </row>
    <row r="577" ht="12.75">
      <c r="A577" s="42"/>
    </row>
    <row r="578" ht="12.75">
      <c r="A578" s="42"/>
    </row>
    <row r="579" ht="12.75">
      <c r="A579" s="42"/>
    </row>
    <row r="580" ht="12.75">
      <c r="A580" s="42"/>
    </row>
    <row r="581" ht="12.75">
      <c r="A581" s="42"/>
    </row>
    <row r="582" ht="12.75">
      <c r="A582" s="42"/>
    </row>
    <row r="583" ht="12.75">
      <c r="A583" s="42"/>
    </row>
    <row r="584" ht="12.75">
      <c r="A584" s="42"/>
    </row>
    <row r="585" ht="12.75">
      <c r="A585" s="42"/>
    </row>
    <row r="586" ht="12.75">
      <c r="A586" s="42"/>
    </row>
    <row r="587" ht="12.75">
      <c r="A587" s="42"/>
    </row>
    <row r="588" ht="12.75">
      <c r="A588" s="42"/>
    </row>
    <row r="589" ht="12.75">
      <c r="A589" s="42"/>
    </row>
    <row r="590" ht="12.75">
      <c r="A590" s="42"/>
    </row>
    <row r="591" ht="12.75">
      <c r="A591" s="42"/>
    </row>
    <row r="592" ht="12.75">
      <c r="A592" s="42"/>
    </row>
    <row r="593" ht="12.75">
      <c r="A593" s="42"/>
    </row>
    <row r="594" ht="12.75">
      <c r="A594" s="42"/>
    </row>
    <row r="595" ht="12.75">
      <c r="A595" s="42"/>
    </row>
    <row r="596" ht="12.75">
      <c r="A596" s="42"/>
    </row>
    <row r="597" ht="12.75">
      <c r="A597" s="42"/>
    </row>
    <row r="598" ht="12.75">
      <c r="A598" s="42"/>
    </row>
    <row r="599" ht="12.75">
      <c r="A599" s="42"/>
    </row>
    <row r="600" ht="12.75">
      <c r="A600" s="42"/>
    </row>
    <row r="601" ht="12.75">
      <c r="A601" s="42"/>
    </row>
    <row r="602" ht="12.75">
      <c r="A602" s="42"/>
    </row>
    <row r="603" ht="12.75">
      <c r="A603" s="42"/>
    </row>
    <row r="604" ht="12.75">
      <c r="A604" s="42"/>
    </row>
    <row r="605" ht="12.75">
      <c r="A605" s="42"/>
    </row>
    <row r="606" ht="12.75">
      <c r="A606" s="42"/>
    </row>
    <row r="607" ht="12.75">
      <c r="A607" s="42"/>
    </row>
    <row r="608" ht="12.75">
      <c r="A608" s="42"/>
    </row>
    <row r="609" ht="12.75">
      <c r="A609" s="42"/>
    </row>
    <row r="610" ht="12.75">
      <c r="A610" s="42"/>
    </row>
    <row r="611" ht="12.75">
      <c r="A611" s="42"/>
    </row>
    <row r="612" ht="12.75">
      <c r="A612" s="42"/>
    </row>
    <row r="613" ht="12.75">
      <c r="A613" s="42"/>
    </row>
    <row r="614" ht="12.75">
      <c r="A614" s="42"/>
    </row>
    <row r="615" ht="12.75">
      <c r="A615" s="42"/>
    </row>
    <row r="616" ht="12.75">
      <c r="A616" s="42"/>
    </row>
    <row r="617" ht="12.75">
      <c r="A617" s="42"/>
    </row>
    <row r="618" ht="12.75">
      <c r="A618" s="42"/>
    </row>
    <row r="619" ht="12.75">
      <c r="A619" s="42"/>
    </row>
    <row r="620" ht="12.75">
      <c r="A620" s="42"/>
    </row>
    <row r="621" ht="12.75">
      <c r="A621" s="42"/>
    </row>
    <row r="622" ht="12.75">
      <c r="A622" s="42"/>
    </row>
    <row r="623" ht="12.75">
      <c r="A623" s="42"/>
    </row>
    <row r="624" ht="12.75">
      <c r="A624" s="42"/>
    </row>
    <row r="625" ht="12.75">
      <c r="A625" s="42"/>
    </row>
    <row r="626" ht="12.75">
      <c r="A626" s="42"/>
    </row>
    <row r="627" ht="12.75">
      <c r="A627" s="42"/>
    </row>
    <row r="628" ht="12.75">
      <c r="A628" s="42"/>
    </row>
    <row r="629" ht="12.75">
      <c r="A629" s="42"/>
    </row>
    <row r="630" ht="12.75">
      <c r="A630" s="42"/>
    </row>
    <row r="631" ht="12.75">
      <c r="A631" s="42"/>
    </row>
    <row r="632" ht="12.75">
      <c r="A632" s="42"/>
    </row>
    <row r="633" ht="12.75">
      <c r="A633" s="42"/>
    </row>
    <row r="634" ht="12.75">
      <c r="A634" s="42"/>
    </row>
    <row r="635" ht="12.75">
      <c r="A635" s="42"/>
    </row>
    <row r="636" ht="12.75">
      <c r="A636" s="42"/>
    </row>
    <row r="637" ht="12.75">
      <c r="A637" s="42"/>
    </row>
    <row r="638" ht="12.75">
      <c r="A638" s="42"/>
    </row>
    <row r="639" ht="12.75">
      <c r="A639" s="42"/>
    </row>
    <row r="640" ht="12.75">
      <c r="A640" s="42"/>
    </row>
    <row r="641" ht="12.75">
      <c r="A641" s="42"/>
    </row>
    <row r="642" ht="12.75">
      <c r="A642" s="42"/>
    </row>
    <row r="643" ht="12.75">
      <c r="A643" s="42"/>
    </row>
    <row r="644" ht="12.75">
      <c r="A644" s="42"/>
    </row>
    <row r="645" ht="12.75">
      <c r="A645" s="42"/>
    </row>
    <row r="646" ht="12.75">
      <c r="A646" s="42"/>
    </row>
    <row r="647" ht="12.75">
      <c r="A647" s="42"/>
    </row>
    <row r="648" ht="12.75">
      <c r="A648" s="42"/>
    </row>
    <row r="649" ht="12.75">
      <c r="A649" s="42"/>
    </row>
    <row r="650" ht="12.75">
      <c r="A650" s="42"/>
    </row>
    <row r="651" ht="12.75">
      <c r="A651" s="42"/>
    </row>
    <row r="652" ht="12.75">
      <c r="A652" s="42"/>
    </row>
    <row r="653" ht="12.75">
      <c r="A653" s="42"/>
    </row>
    <row r="654" ht="12.75">
      <c r="A654" s="42"/>
    </row>
    <row r="655" ht="12.75">
      <c r="A655" s="42"/>
    </row>
    <row r="656" ht="12.75">
      <c r="A656" s="42"/>
    </row>
    <row r="657" ht="12.75">
      <c r="A657" s="42"/>
    </row>
    <row r="658" ht="12.75">
      <c r="A658" s="42"/>
    </row>
    <row r="659" ht="12.75">
      <c r="A659" s="42"/>
    </row>
    <row r="660" ht="12.75">
      <c r="A660" s="42"/>
    </row>
    <row r="661" ht="12.75">
      <c r="A661" s="42"/>
    </row>
    <row r="662" ht="12.75">
      <c r="A662" s="42"/>
    </row>
    <row r="663" ht="12.75">
      <c r="A663" s="42"/>
    </row>
    <row r="664" ht="12.75">
      <c r="A664" s="42"/>
    </row>
    <row r="665" ht="12.75">
      <c r="A665" s="42"/>
    </row>
    <row r="666" ht="12.75">
      <c r="A666" s="42"/>
    </row>
    <row r="667" ht="12.75">
      <c r="A667" s="42"/>
    </row>
    <row r="668" ht="12.75">
      <c r="A668" s="42"/>
    </row>
    <row r="669" ht="12.75">
      <c r="A669" s="42"/>
    </row>
    <row r="670" ht="12.75">
      <c r="A670" s="42"/>
    </row>
    <row r="671" ht="12.75">
      <c r="A671" s="42"/>
    </row>
    <row r="672" ht="12.75">
      <c r="A672" s="42"/>
    </row>
    <row r="673" ht="12.75">
      <c r="A673" s="42"/>
    </row>
    <row r="674" ht="12.75">
      <c r="A674" s="42"/>
    </row>
    <row r="675" ht="12.75">
      <c r="A675" s="42"/>
    </row>
    <row r="676" ht="12.75">
      <c r="A676" s="42"/>
    </row>
    <row r="677" ht="12.75">
      <c r="A677" s="42"/>
    </row>
    <row r="678" ht="12.75">
      <c r="A678" s="42"/>
    </row>
    <row r="679" ht="12.75">
      <c r="A679" s="42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9"/>
  <sheetViews>
    <sheetView workbookViewId="0" topLeftCell="A1">
      <selection activeCell="H4" sqref="H4:I4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6" width="6.7109375" style="13" customWidth="1"/>
    <col min="7" max="7" width="8.7109375" style="13" customWidth="1"/>
    <col min="8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166</v>
      </c>
    </row>
    <row r="2" spans="1:12" s="108" customFormat="1" ht="12.75" customHeight="1">
      <c r="A2" s="121" t="s">
        <v>247</v>
      </c>
      <c r="B2" s="106"/>
      <c r="C2" s="106"/>
      <c r="D2" s="106"/>
      <c r="E2" s="106"/>
      <c r="F2" s="106"/>
      <c r="G2" s="106"/>
      <c r="H2" s="106"/>
      <c r="I2" s="107" t="s">
        <v>200</v>
      </c>
      <c r="L2" s="106" t="s">
        <v>202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206</v>
      </c>
      <c r="J3" s="26" t="s">
        <v>198</v>
      </c>
      <c r="K3" s="24" t="s">
        <v>207</v>
      </c>
      <c r="L3" s="26" t="s">
        <v>208</v>
      </c>
      <c r="M3" s="26" t="s">
        <v>209</v>
      </c>
    </row>
    <row r="4" spans="1:13" s="25" customFormat="1" ht="12.75">
      <c r="A4" s="59" t="s">
        <v>0</v>
      </c>
      <c r="B4" s="8">
        <v>52</v>
      </c>
      <c r="C4" s="34">
        <v>30</v>
      </c>
      <c r="D4" s="56">
        <v>681</v>
      </c>
      <c r="E4" s="8">
        <v>2023</v>
      </c>
      <c r="F4" s="8">
        <v>1352</v>
      </c>
      <c r="G4" s="34">
        <v>100888</v>
      </c>
      <c r="H4" s="56">
        <v>4441</v>
      </c>
      <c r="I4" s="8">
        <v>902</v>
      </c>
      <c r="J4" s="8">
        <v>68</v>
      </c>
      <c r="K4" s="34">
        <v>4007</v>
      </c>
      <c r="L4" s="56">
        <v>62828</v>
      </c>
      <c r="M4" s="8">
        <v>1508</v>
      </c>
    </row>
    <row r="5" spans="1:13" ht="12.75">
      <c r="A5" s="16" t="s">
        <v>1</v>
      </c>
      <c r="B5" s="9">
        <v>0</v>
      </c>
      <c r="C5" s="45">
        <v>3</v>
      </c>
      <c r="D5" s="45">
        <v>18</v>
      </c>
      <c r="E5" s="9">
        <v>42</v>
      </c>
      <c r="F5" s="9">
        <v>58</v>
      </c>
      <c r="G5" s="45">
        <v>756</v>
      </c>
      <c r="H5" s="45">
        <v>31</v>
      </c>
      <c r="I5" s="9">
        <v>6</v>
      </c>
      <c r="J5" s="9">
        <v>0</v>
      </c>
      <c r="K5" s="45">
        <v>23</v>
      </c>
      <c r="L5" s="45">
        <v>1460</v>
      </c>
      <c r="M5" s="9">
        <v>31</v>
      </c>
    </row>
    <row r="6" spans="1:13" ht="12.75">
      <c r="A6" s="17" t="s">
        <v>2</v>
      </c>
      <c r="B6" s="10">
        <v>0</v>
      </c>
      <c r="C6" s="46">
        <v>0</v>
      </c>
      <c r="D6" s="46">
        <v>0</v>
      </c>
      <c r="E6" s="10">
        <v>1</v>
      </c>
      <c r="F6" s="10">
        <v>10</v>
      </c>
      <c r="G6" s="46">
        <v>34</v>
      </c>
      <c r="H6" s="46">
        <v>7</v>
      </c>
      <c r="I6" s="10">
        <v>1</v>
      </c>
      <c r="J6" s="10">
        <v>0</v>
      </c>
      <c r="K6" s="46">
        <v>0</v>
      </c>
      <c r="L6" s="46">
        <v>106</v>
      </c>
      <c r="M6" s="10">
        <v>1</v>
      </c>
    </row>
    <row r="7" spans="1:13" ht="12.75">
      <c r="A7" s="17" t="s">
        <v>3</v>
      </c>
      <c r="B7" s="10">
        <v>0</v>
      </c>
      <c r="C7" s="46">
        <v>0</v>
      </c>
      <c r="D7" s="46">
        <v>1</v>
      </c>
      <c r="E7" s="10">
        <v>9</v>
      </c>
      <c r="F7" s="10">
        <v>5</v>
      </c>
      <c r="G7" s="46">
        <v>53</v>
      </c>
      <c r="H7" s="46">
        <v>1</v>
      </c>
      <c r="I7" s="10">
        <v>0</v>
      </c>
      <c r="J7" s="10">
        <v>0</v>
      </c>
      <c r="K7" s="46">
        <v>1</v>
      </c>
      <c r="L7" s="46">
        <v>237</v>
      </c>
      <c r="M7" s="10">
        <v>4</v>
      </c>
    </row>
    <row r="8" spans="1:13" ht="12.75">
      <c r="A8" s="17" t="s">
        <v>4</v>
      </c>
      <c r="B8" s="10">
        <v>0</v>
      </c>
      <c r="C8" s="46">
        <v>3</v>
      </c>
      <c r="D8" s="46">
        <v>9</v>
      </c>
      <c r="E8" s="10">
        <v>5</v>
      </c>
      <c r="F8" s="10">
        <v>3</v>
      </c>
      <c r="G8" s="46">
        <v>32</v>
      </c>
      <c r="H8" s="46">
        <v>0</v>
      </c>
      <c r="I8" s="10">
        <v>2</v>
      </c>
      <c r="J8" s="10">
        <v>0</v>
      </c>
      <c r="K8" s="46">
        <v>1</v>
      </c>
      <c r="L8" s="46">
        <v>151</v>
      </c>
      <c r="M8" s="10">
        <v>3</v>
      </c>
    </row>
    <row r="9" spans="1:13" ht="12.75">
      <c r="A9" s="17" t="s">
        <v>5</v>
      </c>
      <c r="B9" s="10">
        <v>0</v>
      </c>
      <c r="C9" s="46">
        <v>0</v>
      </c>
      <c r="D9" s="46">
        <v>1</v>
      </c>
      <c r="E9" s="10">
        <v>6</v>
      </c>
      <c r="F9" s="10">
        <v>5</v>
      </c>
      <c r="G9" s="46">
        <v>54</v>
      </c>
      <c r="H9" s="46">
        <v>9</v>
      </c>
      <c r="I9" s="10">
        <v>1</v>
      </c>
      <c r="J9" s="10">
        <v>0</v>
      </c>
      <c r="K9" s="46">
        <v>2</v>
      </c>
      <c r="L9" s="46">
        <v>140</v>
      </c>
      <c r="M9" s="10">
        <v>2</v>
      </c>
    </row>
    <row r="10" spans="1:13" ht="12.75">
      <c r="A10" s="17" t="s">
        <v>6</v>
      </c>
      <c r="B10" s="10">
        <v>0</v>
      </c>
      <c r="C10" s="46">
        <v>0</v>
      </c>
      <c r="D10" s="46">
        <v>0</v>
      </c>
      <c r="E10" s="10">
        <v>8</v>
      </c>
      <c r="F10" s="10">
        <v>8</v>
      </c>
      <c r="G10" s="46">
        <v>79</v>
      </c>
      <c r="H10" s="46">
        <v>9</v>
      </c>
      <c r="I10" s="10">
        <v>2</v>
      </c>
      <c r="J10" s="10">
        <v>0</v>
      </c>
      <c r="K10" s="46">
        <v>0</v>
      </c>
      <c r="L10" s="46">
        <v>240</v>
      </c>
      <c r="M10" s="10">
        <v>8</v>
      </c>
    </row>
    <row r="11" spans="1:13" ht="12.75">
      <c r="A11" s="17" t="s">
        <v>7</v>
      </c>
      <c r="B11" s="10">
        <v>0</v>
      </c>
      <c r="C11" s="46">
        <v>0</v>
      </c>
      <c r="D11" s="46">
        <v>0</v>
      </c>
      <c r="E11" s="10">
        <v>8</v>
      </c>
      <c r="F11" s="10">
        <v>13</v>
      </c>
      <c r="G11" s="46">
        <v>276</v>
      </c>
      <c r="H11" s="46">
        <v>5</v>
      </c>
      <c r="I11" s="10">
        <v>0</v>
      </c>
      <c r="J11" s="10">
        <v>0</v>
      </c>
      <c r="K11" s="46">
        <v>17</v>
      </c>
      <c r="L11" s="46">
        <v>265</v>
      </c>
      <c r="M11" s="10">
        <v>7</v>
      </c>
    </row>
    <row r="12" spans="1:13" ht="12.75">
      <c r="A12" s="17" t="s">
        <v>8</v>
      </c>
      <c r="B12" s="10">
        <v>0</v>
      </c>
      <c r="C12" s="46">
        <v>0</v>
      </c>
      <c r="D12" s="46">
        <v>4</v>
      </c>
      <c r="E12" s="10">
        <v>3</v>
      </c>
      <c r="F12" s="10">
        <v>7</v>
      </c>
      <c r="G12" s="46">
        <v>122</v>
      </c>
      <c r="H12" s="46">
        <v>0</v>
      </c>
      <c r="I12" s="10">
        <v>0</v>
      </c>
      <c r="J12" s="10">
        <v>0</v>
      </c>
      <c r="K12" s="46">
        <v>2</v>
      </c>
      <c r="L12" s="46">
        <v>164</v>
      </c>
      <c r="M12" s="10">
        <v>3</v>
      </c>
    </row>
    <row r="13" spans="1:13" ht="12.75">
      <c r="A13" s="17" t="s">
        <v>9</v>
      </c>
      <c r="B13" s="10">
        <v>0</v>
      </c>
      <c r="C13" s="46">
        <v>0</v>
      </c>
      <c r="D13" s="46">
        <v>3</v>
      </c>
      <c r="E13" s="10">
        <v>2</v>
      </c>
      <c r="F13" s="10">
        <v>7</v>
      </c>
      <c r="G13" s="46">
        <v>106</v>
      </c>
      <c r="H13" s="46">
        <v>0</v>
      </c>
      <c r="I13" s="10">
        <v>0</v>
      </c>
      <c r="J13" s="10">
        <v>0</v>
      </c>
      <c r="K13" s="46">
        <v>0</v>
      </c>
      <c r="L13" s="46">
        <v>157</v>
      </c>
      <c r="M13" s="10">
        <v>3</v>
      </c>
    </row>
    <row r="14" spans="1:13" ht="12.75">
      <c r="A14" s="15" t="s">
        <v>10</v>
      </c>
      <c r="B14" s="9">
        <v>2</v>
      </c>
      <c r="C14" s="47">
        <v>2</v>
      </c>
      <c r="D14" s="47">
        <v>22</v>
      </c>
      <c r="E14" s="9">
        <v>141</v>
      </c>
      <c r="F14" s="9">
        <v>114</v>
      </c>
      <c r="G14" s="47">
        <v>4599</v>
      </c>
      <c r="H14" s="47">
        <v>249</v>
      </c>
      <c r="I14" s="9">
        <v>58</v>
      </c>
      <c r="J14" s="9">
        <v>7</v>
      </c>
      <c r="K14" s="47">
        <v>94</v>
      </c>
      <c r="L14" s="47">
        <v>5048</v>
      </c>
      <c r="M14" s="9">
        <v>89</v>
      </c>
    </row>
    <row r="15" spans="1:13" ht="12.75">
      <c r="A15" s="17" t="s">
        <v>11</v>
      </c>
      <c r="B15" s="10">
        <v>1</v>
      </c>
      <c r="C15" s="46">
        <v>1</v>
      </c>
      <c r="D15" s="46">
        <v>0</v>
      </c>
      <c r="E15" s="10">
        <v>52</v>
      </c>
      <c r="F15" s="10">
        <v>38</v>
      </c>
      <c r="G15" s="46">
        <v>1081</v>
      </c>
      <c r="H15" s="46">
        <v>48</v>
      </c>
      <c r="I15" s="10">
        <v>28</v>
      </c>
      <c r="J15" s="10">
        <v>0</v>
      </c>
      <c r="K15" s="46">
        <v>20</v>
      </c>
      <c r="L15" s="46">
        <v>1207</v>
      </c>
      <c r="M15" s="10">
        <v>15</v>
      </c>
    </row>
    <row r="16" spans="1:13" ht="12.75">
      <c r="A16" s="17" t="s">
        <v>12</v>
      </c>
      <c r="B16" s="10">
        <v>1</v>
      </c>
      <c r="C16" s="46">
        <v>1</v>
      </c>
      <c r="D16" s="46">
        <v>5</v>
      </c>
      <c r="E16" s="10">
        <v>19</v>
      </c>
      <c r="F16" s="10">
        <v>16</v>
      </c>
      <c r="G16" s="46">
        <v>924</v>
      </c>
      <c r="H16" s="46">
        <v>30</v>
      </c>
      <c r="I16" s="10">
        <v>8</v>
      </c>
      <c r="J16" s="10">
        <v>3</v>
      </c>
      <c r="K16" s="46">
        <v>26</v>
      </c>
      <c r="L16" s="46">
        <v>1020</v>
      </c>
      <c r="M16" s="10">
        <v>13</v>
      </c>
    </row>
    <row r="17" spans="1:13" ht="12.75">
      <c r="A17" s="17" t="s">
        <v>13</v>
      </c>
      <c r="B17" s="10">
        <v>0</v>
      </c>
      <c r="C17" s="46">
        <v>0</v>
      </c>
      <c r="D17" s="46">
        <v>0</v>
      </c>
      <c r="E17" s="10">
        <v>14</v>
      </c>
      <c r="F17" s="10">
        <v>10</v>
      </c>
      <c r="G17" s="46">
        <v>353</v>
      </c>
      <c r="H17" s="46">
        <v>39</v>
      </c>
      <c r="I17" s="10">
        <v>7</v>
      </c>
      <c r="J17" s="10">
        <v>2</v>
      </c>
      <c r="K17" s="46">
        <v>4</v>
      </c>
      <c r="L17" s="46">
        <v>437</v>
      </c>
      <c r="M17" s="10">
        <v>10</v>
      </c>
    </row>
    <row r="18" spans="1:13" ht="12.75">
      <c r="A18" s="17" t="s">
        <v>14</v>
      </c>
      <c r="B18" s="10">
        <v>0</v>
      </c>
      <c r="C18" s="46">
        <v>0</v>
      </c>
      <c r="D18" s="46">
        <v>0</v>
      </c>
      <c r="E18" s="10">
        <v>6</v>
      </c>
      <c r="F18" s="10">
        <v>4</v>
      </c>
      <c r="G18" s="46">
        <v>266</v>
      </c>
      <c r="H18" s="46">
        <v>18</v>
      </c>
      <c r="I18" s="10">
        <v>2</v>
      </c>
      <c r="J18" s="10">
        <v>1</v>
      </c>
      <c r="K18" s="46">
        <v>5</v>
      </c>
      <c r="L18" s="46">
        <v>452</v>
      </c>
      <c r="M18" s="10">
        <v>9</v>
      </c>
    </row>
    <row r="19" spans="1:13" ht="12.75">
      <c r="A19" s="17" t="s">
        <v>15</v>
      </c>
      <c r="B19" s="10">
        <v>0</v>
      </c>
      <c r="C19" s="46">
        <v>0</v>
      </c>
      <c r="D19" s="46">
        <v>16</v>
      </c>
      <c r="E19" s="10">
        <v>7</v>
      </c>
      <c r="F19" s="10">
        <v>3</v>
      </c>
      <c r="G19" s="46">
        <v>405</v>
      </c>
      <c r="H19" s="46">
        <v>24</v>
      </c>
      <c r="I19" s="10">
        <v>2</v>
      </c>
      <c r="J19" s="10">
        <v>0</v>
      </c>
      <c r="K19" s="46">
        <v>7</v>
      </c>
      <c r="L19" s="46">
        <v>561</v>
      </c>
      <c r="M19" s="10">
        <v>13</v>
      </c>
    </row>
    <row r="20" spans="1:13" ht="12.75">
      <c r="A20" s="17" t="s">
        <v>16</v>
      </c>
      <c r="B20" s="10">
        <v>0</v>
      </c>
      <c r="C20" s="46">
        <v>0</v>
      </c>
      <c r="D20" s="46">
        <v>1</v>
      </c>
      <c r="E20" s="10">
        <v>13</v>
      </c>
      <c r="F20" s="10">
        <v>3</v>
      </c>
      <c r="G20" s="46">
        <v>420</v>
      </c>
      <c r="H20" s="46">
        <v>12</v>
      </c>
      <c r="I20" s="10">
        <v>0</v>
      </c>
      <c r="J20" s="10">
        <v>0</v>
      </c>
      <c r="K20" s="46">
        <v>12</v>
      </c>
      <c r="L20" s="46">
        <v>473</v>
      </c>
      <c r="M20" s="10">
        <v>12</v>
      </c>
    </row>
    <row r="21" spans="1:13" ht="12.75">
      <c r="A21" s="17" t="s">
        <v>17</v>
      </c>
      <c r="B21" s="10">
        <v>0</v>
      </c>
      <c r="C21" s="46">
        <v>0</v>
      </c>
      <c r="D21" s="46">
        <v>0</v>
      </c>
      <c r="E21" s="10">
        <v>30</v>
      </c>
      <c r="F21" s="10">
        <v>40</v>
      </c>
      <c r="G21" s="46">
        <v>1150</v>
      </c>
      <c r="H21" s="46">
        <v>78</v>
      </c>
      <c r="I21" s="10">
        <v>11</v>
      </c>
      <c r="J21" s="10">
        <v>1</v>
      </c>
      <c r="K21" s="46">
        <v>20</v>
      </c>
      <c r="L21" s="46">
        <v>898</v>
      </c>
      <c r="M21" s="10">
        <v>17</v>
      </c>
    </row>
    <row r="22" spans="1:13" ht="12.75">
      <c r="A22" s="15" t="s">
        <v>18</v>
      </c>
      <c r="B22" s="9">
        <v>6</v>
      </c>
      <c r="C22" s="47">
        <v>1</v>
      </c>
      <c r="D22" s="47">
        <v>29</v>
      </c>
      <c r="E22" s="9">
        <v>132</v>
      </c>
      <c r="F22" s="9">
        <v>145</v>
      </c>
      <c r="G22" s="47">
        <v>4062</v>
      </c>
      <c r="H22" s="47">
        <v>306</v>
      </c>
      <c r="I22" s="9">
        <v>37</v>
      </c>
      <c r="J22" s="9">
        <v>4</v>
      </c>
      <c r="K22" s="47">
        <v>76</v>
      </c>
      <c r="L22" s="47">
        <v>4352</v>
      </c>
      <c r="M22" s="9">
        <v>65</v>
      </c>
    </row>
    <row r="23" spans="1:13" ht="12.75">
      <c r="A23" s="17" t="s">
        <v>19</v>
      </c>
      <c r="B23" s="10">
        <v>0</v>
      </c>
      <c r="C23" s="46">
        <v>0</v>
      </c>
      <c r="D23" s="46">
        <v>1</v>
      </c>
      <c r="E23" s="10">
        <v>10</v>
      </c>
      <c r="F23" s="10">
        <v>3</v>
      </c>
      <c r="G23" s="46">
        <v>510</v>
      </c>
      <c r="H23" s="46">
        <v>36</v>
      </c>
      <c r="I23" s="10">
        <v>5</v>
      </c>
      <c r="J23" s="10">
        <v>0</v>
      </c>
      <c r="K23" s="46">
        <v>19</v>
      </c>
      <c r="L23" s="46">
        <v>446</v>
      </c>
      <c r="M23" s="10">
        <v>2</v>
      </c>
    </row>
    <row r="24" spans="1:13" ht="12.75">
      <c r="A24" s="17" t="s">
        <v>20</v>
      </c>
      <c r="B24" s="10">
        <v>1</v>
      </c>
      <c r="C24" s="46">
        <v>0</v>
      </c>
      <c r="D24" s="46">
        <v>0</v>
      </c>
      <c r="E24" s="10">
        <v>16</v>
      </c>
      <c r="F24" s="10">
        <v>2</v>
      </c>
      <c r="G24" s="46">
        <v>203</v>
      </c>
      <c r="H24" s="46">
        <v>10</v>
      </c>
      <c r="I24" s="10">
        <v>0</v>
      </c>
      <c r="J24" s="10">
        <v>1</v>
      </c>
      <c r="K24" s="46">
        <v>3</v>
      </c>
      <c r="L24" s="46">
        <v>505</v>
      </c>
      <c r="M24" s="10">
        <v>9</v>
      </c>
    </row>
    <row r="25" spans="1:13" ht="12.75">
      <c r="A25" s="17" t="s">
        <v>21</v>
      </c>
      <c r="B25" s="10">
        <v>1</v>
      </c>
      <c r="C25" s="46">
        <v>0</v>
      </c>
      <c r="D25" s="46">
        <v>0</v>
      </c>
      <c r="E25" s="10">
        <v>6</v>
      </c>
      <c r="F25" s="10">
        <v>19</v>
      </c>
      <c r="G25" s="46">
        <v>126</v>
      </c>
      <c r="H25" s="46">
        <v>15</v>
      </c>
      <c r="I25" s="10">
        <v>1</v>
      </c>
      <c r="J25" s="10">
        <v>0</v>
      </c>
      <c r="K25" s="46">
        <v>2</v>
      </c>
      <c r="L25" s="46">
        <v>241</v>
      </c>
      <c r="M25" s="10">
        <v>2</v>
      </c>
    </row>
    <row r="26" spans="1:13" ht="12.75">
      <c r="A26" s="17" t="s">
        <v>22</v>
      </c>
      <c r="B26" s="10">
        <v>0</v>
      </c>
      <c r="C26" s="46">
        <v>0</v>
      </c>
      <c r="D26" s="46">
        <v>0</v>
      </c>
      <c r="E26" s="10">
        <v>11</v>
      </c>
      <c r="F26" s="10">
        <v>21</v>
      </c>
      <c r="G26" s="46">
        <v>402</v>
      </c>
      <c r="H26" s="46">
        <v>37</v>
      </c>
      <c r="I26" s="10">
        <v>1</v>
      </c>
      <c r="J26" s="10">
        <v>1</v>
      </c>
      <c r="K26" s="46">
        <v>4</v>
      </c>
      <c r="L26" s="46">
        <v>362</v>
      </c>
      <c r="M26" s="10">
        <v>3</v>
      </c>
    </row>
    <row r="27" spans="1:13" ht="12.75">
      <c r="A27" s="17" t="s">
        <v>23</v>
      </c>
      <c r="B27" s="10">
        <v>0</v>
      </c>
      <c r="C27" s="46">
        <v>0</v>
      </c>
      <c r="D27" s="46">
        <v>0</v>
      </c>
      <c r="E27" s="10">
        <v>13</v>
      </c>
      <c r="F27" s="10">
        <v>2</v>
      </c>
      <c r="G27" s="46">
        <v>592</v>
      </c>
      <c r="H27" s="46">
        <v>56</v>
      </c>
      <c r="I27" s="10">
        <v>5</v>
      </c>
      <c r="J27" s="10">
        <v>0</v>
      </c>
      <c r="K27" s="46">
        <v>18</v>
      </c>
      <c r="L27" s="46">
        <v>504</v>
      </c>
      <c r="M27" s="10">
        <v>7</v>
      </c>
    </row>
    <row r="28" spans="1:13" ht="12.75">
      <c r="A28" s="17" t="s">
        <v>24</v>
      </c>
      <c r="B28" s="10">
        <v>0</v>
      </c>
      <c r="C28" s="46">
        <v>1</v>
      </c>
      <c r="D28" s="46">
        <v>8</v>
      </c>
      <c r="E28" s="10">
        <v>22</v>
      </c>
      <c r="F28" s="10">
        <v>47</v>
      </c>
      <c r="G28" s="46">
        <v>437</v>
      </c>
      <c r="H28" s="46">
        <v>59</v>
      </c>
      <c r="I28" s="10">
        <v>14</v>
      </c>
      <c r="J28" s="10">
        <v>1</v>
      </c>
      <c r="K28" s="46">
        <v>4</v>
      </c>
      <c r="L28" s="46">
        <v>631</v>
      </c>
      <c r="M28" s="10">
        <v>7</v>
      </c>
    </row>
    <row r="29" spans="1:13" ht="12.75">
      <c r="A29" s="17" t="s">
        <v>25</v>
      </c>
      <c r="B29" s="10">
        <v>3</v>
      </c>
      <c r="C29" s="46">
        <v>0</v>
      </c>
      <c r="D29" s="46">
        <v>15</v>
      </c>
      <c r="E29" s="10">
        <v>23</v>
      </c>
      <c r="F29" s="10">
        <v>21</v>
      </c>
      <c r="G29" s="46">
        <v>1180</v>
      </c>
      <c r="H29" s="46">
        <v>38</v>
      </c>
      <c r="I29" s="10">
        <v>8</v>
      </c>
      <c r="J29" s="10">
        <v>0</v>
      </c>
      <c r="K29" s="46">
        <v>19</v>
      </c>
      <c r="L29" s="46">
        <v>988</v>
      </c>
      <c r="M29" s="10">
        <v>27</v>
      </c>
    </row>
    <row r="30" spans="1:13" ht="12.75">
      <c r="A30" s="17" t="s">
        <v>26</v>
      </c>
      <c r="B30" s="10">
        <v>0</v>
      </c>
      <c r="C30" s="46">
        <v>0</v>
      </c>
      <c r="D30" s="46">
        <v>5</v>
      </c>
      <c r="E30" s="10">
        <v>13</v>
      </c>
      <c r="F30" s="10">
        <v>11</v>
      </c>
      <c r="G30" s="46">
        <v>233</v>
      </c>
      <c r="H30" s="46">
        <v>38</v>
      </c>
      <c r="I30" s="10">
        <v>2</v>
      </c>
      <c r="J30" s="10">
        <v>1</v>
      </c>
      <c r="K30" s="46">
        <v>4</v>
      </c>
      <c r="L30" s="46">
        <v>222</v>
      </c>
      <c r="M30" s="10">
        <v>1</v>
      </c>
    </row>
    <row r="31" spans="1:13" ht="12.75">
      <c r="A31" s="16" t="s">
        <v>27</v>
      </c>
      <c r="B31" s="10">
        <v>1</v>
      </c>
      <c r="C31" s="45">
        <v>0</v>
      </c>
      <c r="D31" s="45">
        <v>0</v>
      </c>
      <c r="E31" s="10">
        <v>18</v>
      </c>
      <c r="F31" s="10">
        <v>19</v>
      </c>
      <c r="G31" s="45">
        <v>379</v>
      </c>
      <c r="H31" s="45">
        <v>17</v>
      </c>
      <c r="I31" s="10">
        <v>1</v>
      </c>
      <c r="J31" s="10">
        <v>0</v>
      </c>
      <c r="K31" s="45">
        <v>3</v>
      </c>
      <c r="L31" s="45">
        <v>453</v>
      </c>
      <c r="M31" s="10">
        <v>7</v>
      </c>
    </row>
    <row r="32" spans="1:13" ht="12.75">
      <c r="A32" s="15" t="s">
        <v>28</v>
      </c>
      <c r="B32" s="9">
        <v>9</v>
      </c>
      <c r="C32" s="47">
        <v>8</v>
      </c>
      <c r="D32" s="47">
        <v>40</v>
      </c>
      <c r="E32" s="9">
        <v>278</v>
      </c>
      <c r="F32" s="9">
        <v>141</v>
      </c>
      <c r="G32" s="47">
        <v>13319</v>
      </c>
      <c r="H32" s="47">
        <v>835</v>
      </c>
      <c r="I32" s="9">
        <v>127</v>
      </c>
      <c r="J32" s="9">
        <v>4</v>
      </c>
      <c r="K32" s="47">
        <v>336</v>
      </c>
      <c r="L32" s="47">
        <v>11602</v>
      </c>
      <c r="M32" s="9">
        <v>150</v>
      </c>
    </row>
    <row r="33" spans="1:13" ht="12.75">
      <c r="A33" s="18" t="s">
        <v>29</v>
      </c>
      <c r="B33" s="11">
        <v>1</v>
      </c>
      <c r="C33" s="48">
        <v>1</v>
      </c>
      <c r="D33" s="48">
        <v>1</v>
      </c>
      <c r="E33" s="11">
        <v>5</v>
      </c>
      <c r="F33" s="11">
        <v>28</v>
      </c>
      <c r="G33" s="48">
        <v>2302</v>
      </c>
      <c r="H33" s="48">
        <v>110</v>
      </c>
      <c r="I33" s="11">
        <v>15</v>
      </c>
      <c r="J33" s="11">
        <v>2</v>
      </c>
      <c r="K33" s="48">
        <v>61</v>
      </c>
      <c r="L33" s="48">
        <v>1960</v>
      </c>
      <c r="M33" s="11">
        <v>10</v>
      </c>
    </row>
    <row r="34" spans="1:13" ht="12.75">
      <c r="A34" s="17" t="s">
        <v>30</v>
      </c>
      <c r="B34" s="10">
        <v>4</v>
      </c>
      <c r="C34" s="46">
        <v>0</v>
      </c>
      <c r="D34" s="46">
        <v>26</v>
      </c>
      <c r="E34" s="10">
        <v>64</v>
      </c>
      <c r="F34" s="10">
        <v>18</v>
      </c>
      <c r="G34" s="46">
        <v>3456</v>
      </c>
      <c r="H34" s="46">
        <v>151</v>
      </c>
      <c r="I34" s="10">
        <v>32</v>
      </c>
      <c r="J34" s="10">
        <v>1</v>
      </c>
      <c r="K34" s="46">
        <v>102</v>
      </c>
      <c r="L34" s="46">
        <v>2645</v>
      </c>
      <c r="M34" s="10">
        <v>37</v>
      </c>
    </row>
    <row r="35" spans="1:13" ht="12.75">
      <c r="A35" s="17" t="s">
        <v>31</v>
      </c>
      <c r="B35" s="10">
        <v>1</v>
      </c>
      <c r="C35" s="46">
        <v>3</v>
      </c>
      <c r="D35" s="46">
        <v>6</v>
      </c>
      <c r="E35" s="10">
        <v>61</v>
      </c>
      <c r="F35" s="10">
        <v>23</v>
      </c>
      <c r="G35" s="46">
        <v>1688</v>
      </c>
      <c r="H35" s="46">
        <v>186</v>
      </c>
      <c r="I35" s="10">
        <v>21</v>
      </c>
      <c r="J35" s="10">
        <v>0</v>
      </c>
      <c r="K35" s="46">
        <v>29</v>
      </c>
      <c r="L35" s="46">
        <v>1842</v>
      </c>
      <c r="M35" s="10">
        <v>35</v>
      </c>
    </row>
    <row r="36" spans="1:13" ht="12" customHeight="1">
      <c r="A36" s="17" t="s">
        <v>32</v>
      </c>
      <c r="B36" s="10">
        <v>2</v>
      </c>
      <c r="C36" s="46">
        <v>0</v>
      </c>
      <c r="D36" s="46">
        <v>2</v>
      </c>
      <c r="E36" s="10">
        <v>70</v>
      </c>
      <c r="F36" s="10">
        <v>28</v>
      </c>
      <c r="G36" s="46">
        <v>3307</v>
      </c>
      <c r="H36" s="46">
        <v>165</v>
      </c>
      <c r="I36" s="10">
        <v>14</v>
      </c>
      <c r="J36" s="10">
        <v>0</v>
      </c>
      <c r="K36" s="46">
        <v>91</v>
      </c>
      <c r="L36" s="46">
        <v>2951</v>
      </c>
      <c r="M36" s="10">
        <v>38</v>
      </c>
    </row>
    <row r="37" spans="1:13" ht="12.75" customHeight="1">
      <c r="A37" s="17" t="s">
        <v>33</v>
      </c>
      <c r="B37" s="10">
        <v>0</v>
      </c>
      <c r="C37" s="46">
        <v>0</v>
      </c>
      <c r="D37" s="46">
        <v>1</v>
      </c>
      <c r="E37" s="10">
        <v>26</v>
      </c>
      <c r="F37" s="10">
        <v>12</v>
      </c>
      <c r="G37" s="46">
        <v>934</v>
      </c>
      <c r="H37" s="46">
        <v>40</v>
      </c>
      <c r="I37" s="10">
        <v>12</v>
      </c>
      <c r="J37" s="10">
        <v>0</v>
      </c>
      <c r="K37" s="46">
        <v>22</v>
      </c>
      <c r="L37" s="46">
        <v>822</v>
      </c>
      <c r="M37" s="10">
        <v>7</v>
      </c>
    </row>
    <row r="38" spans="1:13" ht="12.75">
      <c r="A38" s="17" t="s">
        <v>34</v>
      </c>
      <c r="B38" s="10">
        <v>1</v>
      </c>
      <c r="C38" s="46">
        <v>2</v>
      </c>
      <c r="D38" s="46">
        <v>1</v>
      </c>
      <c r="E38" s="10">
        <v>26</v>
      </c>
      <c r="F38" s="10">
        <v>27</v>
      </c>
      <c r="G38" s="46">
        <v>951</v>
      </c>
      <c r="H38" s="46">
        <v>72</v>
      </c>
      <c r="I38" s="10">
        <v>9</v>
      </c>
      <c r="J38" s="10">
        <v>0</v>
      </c>
      <c r="K38" s="46">
        <v>18</v>
      </c>
      <c r="L38" s="46">
        <v>800</v>
      </c>
      <c r="M38" s="10">
        <v>14</v>
      </c>
    </row>
    <row r="39" spans="1:13" ht="12.75">
      <c r="A39" s="16" t="s">
        <v>35</v>
      </c>
      <c r="B39" s="12">
        <v>0</v>
      </c>
      <c r="C39" s="45">
        <v>2</v>
      </c>
      <c r="D39" s="45">
        <v>3</v>
      </c>
      <c r="E39" s="12">
        <v>26</v>
      </c>
      <c r="F39" s="12">
        <v>5</v>
      </c>
      <c r="G39" s="45">
        <v>681</v>
      </c>
      <c r="H39" s="45">
        <v>111</v>
      </c>
      <c r="I39" s="12">
        <v>24</v>
      </c>
      <c r="J39" s="12">
        <v>1</v>
      </c>
      <c r="K39" s="45">
        <v>13</v>
      </c>
      <c r="L39" s="45">
        <v>582</v>
      </c>
      <c r="M39" s="12">
        <v>9</v>
      </c>
    </row>
    <row r="40" spans="1:13" ht="12.75">
      <c r="A40" s="15" t="s">
        <v>36</v>
      </c>
      <c r="B40" s="9">
        <v>4</v>
      </c>
      <c r="C40" s="47">
        <v>3</v>
      </c>
      <c r="D40" s="47">
        <v>122</v>
      </c>
      <c r="E40" s="9">
        <v>232</v>
      </c>
      <c r="F40" s="9">
        <v>83</v>
      </c>
      <c r="G40" s="47">
        <v>6921</v>
      </c>
      <c r="H40" s="47">
        <v>417</v>
      </c>
      <c r="I40" s="9">
        <v>107</v>
      </c>
      <c r="J40" s="9">
        <v>9</v>
      </c>
      <c r="K40" s="47">
        <v>105</v>
      </c>
      <c r="L40" s="47">
        <v>6326</v>
      </c>
      <c r="M40" s="9">
        <v>117</v>
      </c>
    </row>
    <row r="41" spans="1:13" ht="12.75">
      <c r="A41" s="17" t="s">
        <v>37</v>
      </c>
      <c r="B41" s="10">
        <v>0</v>
      </c>
      <c r="C41" s="46">
        <v>0</v>
      </c>
      <c r="D41" s="46">
        <v>1</v>
      </c>
      <c r="E41" s="10">
        <v>14</v>
      </c>
      <c r="F41" s="10">
        <v>1</v>
      </c>
      <c r="G41" s="46">
        <v>210</v>
      </c>
      <c r="H41" s="46">
        <v>16</v>
      </c>
      <c r="I41" s="10">
        <v>4</v>
      </c>
      <c r="J41" s="10">
        <v>1</v>
      </c>
      <c r="K41" s="46">
        <v>1</v>
      </c>
      <c r="L41" s="46">
        <v>310</v>
      </c>
      <c r="M41" s="10">
        <v>5</v>
      </c>
    </row>
    <row r="42" spans="1:13" ht="12.75">
      <c r="A42" s="17" t="s">
        <v>38</v>
      </c>
      <c r="B42" s="10">
        <v>1</v>
      </c>
      <c r="C42" s="46">
        <v>2</v>
      </c>
      <c r="D42" s="46">
        <v>22</v>
      </c>
      <c r="E42" s="10">
        <v>30</v>
      </c>
      <c r="F42" s="10">
        <v>16</v>
      </c>
      <c r="G42" s="46">
        <v>730</v>
      </c>
      <c r="H42" s="46">
        <v>37</v>
      </c>
      <c r="I42" s="10">
        <v>13</v>
      </c>
      <c r="J42" s="10">
        <v>2</v>
      </c>
      <c r="K42" s="46">
        <v>10</v>
      </c>
      <c r="L42" s="46">
        <v>694</v>
      </c>
      <c r="M42" s="10">
        <v>5</v>
      </c>
    </row>
    <row r="43" spans="1:13" ht="12.75">
      <c r="A43" s="17" t="s">
        <v>39</v>
      </c>
      <c r="B43" s="10">
        <v>2</v>
      </c>
      <c r="C43" s="46">
        <v>0</v>
      </c>
      <c r="D43" s="46">
        <v>1</v>
      </c>
      <c r="E43" s="10">
        <v>22</v>
      </c>
      <c r="F43" s="10">
        <v>8</v>
      </c>
      <c r="G43" s="46">
        <v>499</v>
      </c>
      <c r="H43" s="46">
        <v>49</v>
      </c>
      <c r="I43" s="10">
        <v>19</v>
      </c>
      <c r="J43" s="10">
        <v>0</v>
      </c>
      <c r="K43" s="46">
        <v>6</v>
      </c>
      <c r="L43" s="46">
        <v>535</v>
      </c>
      <c r="M43" s="10">
        <v>13</v>
      </c>
    </row>
    <row r="44" spans="1:13" ht="12.75">
      <c r="A44" s="17" t="s">
        <v>40</v>
      </c>
      <c r="B44" s="10">
        <v>0</v>
      </c>
      <c r="C44" s="46">
        <v>0</v>
      </c>
      <c r="D44" s="46">
        <v>47</v>
      </c>
      <c r="E44" s="10">
        <v>13</v>
      </c>
      <c r="F44" s="10">
        <v>3</v>
      </c>
      <c r="G44" s="46">
        <v>310</v>
      </c>
      <c r="H44" s="46">
        <v>40</v>
      </c>
      <c r="I44" s="10">
        <v>7</v>
      </c>
      <c r="J44" s="10">
        <v>0</v>
      </c>
      <c r="K44" s="46">
        <v>10</v>
      </c>
      <c r="L44" s="46">
        <v>381</v>
      </c>
      <c r="M44" s="10">
        <v>6</v>
      </c>
    </row>
    <row r="45" spans="1:13" ht="12.75">
      <c r="A45" s="17" t="s">
        <v>41</v>
      </c>
      <c r="B45" s="10">
        <v>0</v>
      </c>
      <c r="C45" s="46">
        <v>1</v>
      </c>
      <c r="D45" s="46">
        <v>29</v>
      </c>
      <c r="E45" s="10">
        <v>21</v>
      </c>
      <c r="F45" s="10">
        <v>18</v>
      </c>
      <c r="G45" s="46">
        <v>888</v>
      </c>
      <c r="H45" s="46">
        <v>44</v>
      </c>
      <c r="I45" s="10">
        <v>9</v>
      </c>
      <c r="J45" s="10">
        <v>1</v>
      </c>
      <c r="K45" s="46">
        <v>23</v>
      </c>
      <c r="L45" s="46">
        <v>676</v>
      </c>
      <c r="M45" s="10">
        <v>17</v>
      </c>
    </row>
    <row r="46" spans="1:13" ht="12.75">
      <c r="A46" s="17" t="s">
        <v>42</v>
      </c>
      <c r="B46" s="10">
        <v>1</v>
      </c>
      <c r="C46" s="46">
        <v>0</v>
      </c>
      <c r="D46" s="46">
        <v>1</v>
      </c>
      <c r="E46" s="10">
        <v>40</v>
      </c>
      <c r="F46" s="10">
        <v>10</v>
      </c>
      <c r="G46" s="46">
        <v>1332</v>
      </c>
      <c r="H46" s="46">
        <v>61</v>
      </c>
      <c r="I46" s="10">
        <v>24</v>
      </c>
      <c r="J46" s="10">
        <v>1</v>
      </c>
      <c r="K46" s="46">
        <v>19</v>
      </c>
      <c r="L46" s="46">
        <v>945</v>
      </c>
      <c r="M46" s="10">
        <v>17</v>
      </c>
    </row>
    <row r="47" spans="1:13" ht="12.75">
      <c r="A47" s="17" t="s">
        <v>43</v>
      </c>
      <c r="B47" s="10">
        <v>0</v>
      </c>
      <c r="C47" s="46">
        <v>0</v>
      </c>
      <c r="D47" s="46">
        <v>0</v>
      </c>
      <c r="E47" s="10">
        <v>13</v>
      </c>
      <c r="F47" s="10">
        <v>5</v>
      </c>
      <c r="G47" s="46">
        <v>538</v>
      </c>
      <c r="H47" s="46">
        <v>4</v>
      </c>
      <c r="I47" s="10">
        <v>4</v>
      </c>
      <c r="J47" s="10">
        <v>1</v>
      </c>
      <c r="K47" s="46">
        <v>8</v>
      </c>
      <c r="L47" s="46">
        <v>452</v>
      </c>
      <c r="M47" s="10">
        <v>9</v>
      </c>
    </row>
    <row r="48" spans="1:13" ht="12.75">
      <c r="A48" s="17" t="s">
        <v>44</v>
      </c>
      <c r="B48" s="10">
        <v>0</v>
      </c>
      <c r="C48" s="46">
        <v>0</v>
      </c>
      <c r="D48" s="46">
        <v>9</v>
      </c>
      <c r="E48" s="10">
        <v>16</v>
      </c>
      <c r="F48" s="10">
        <v>11</v>
      </c>
      <c r="G48" s="46">
        <v>866</v>
      </c>
      <c r="H48" s="46">
        <v>32</v>
      </c>
      <c r="I48" s="10">
        <v>10</v>
      </c>
      <c r="J48" s="10">
        <v>0</v>
      </c>
      <c r="K48" s="46">
        <v>13</v>
      </c>
      <c r="L48" s="46">
        <v>739</v>
      </c>
      <c r="M48" s="10">
        <v>20</v>
      </c>
    </row>
    <row r="49" spans="1:13" ht="12.75">
      <c r="A49" s="17" t="s">
        <v>45</v>
      </c>
      <c r="B49" s="10">
        <v>0</v>
      </c>
      <c r="C49" s="46">
        <v>0</v>
      </c>
      <c r="D49" s="46">
        <v>0</v>
      </c>
      <c r="E49" s="10">
        <v>6</v>
      </c>
      <c r="F49" s="10">
        <v>2</v>
      </c>
      <c r="G49" s="46">
        <v>355</v>
      </c>
      <c r="H49" s="46">
        <v>21</v>
      </c>
      <c r="I49" s="10">
        <v>0</v>
      </c>
      <c r="J49" s="10">
        <v>1</v>
      </c>
      <c r="K49" s="46">
        <v>10</v>
      </c>
      <c r="L49" s="46">
        <v>231</v>
      </c>
      <c r="M49" s="10">
        <v>4</v>
      </c>
    </row>
    <row r="50" spans="1:13" ht="12.75">
      <c r="A50" s="17" t="s">
        <v>46</v>
      </c>
      <c r="B50" s="10">
        <v>0</v>
      </c>
      <c r="C50" s="46">
        <v>0</v>
      </c>
      <c r="D50" s="46">
        <v>12</v>
      </c>
      <c r="E50" s="10">
        <v>20</v>
      </c>
      <c r="F50" s="10">
        <v>3</v>
      </c>
      <c r="G50" s="46">
        <v>329</v>
      </c>
      <c r="H50" s="46">
        <v>39</v>
      </c>
      <c r="I50" s="10">
        <v>7</v>
      </c>
      <c r="J50" s="10">
        <v>0</v>
      </c>
      <c r="K50" s="46">
        <v>1</v>
      </c>
      <c r="L50" s="46">
        <v>275</v>
      </c>
      <c r="M50" s="10">
        <v>1</v>
      </c>
    </row>
    <row r="51" spans="1:13" ht="12" customHeight="1">
      <c r="A51" s="16" t="s">
        <v>47</v>
      </c>
      <c r="B51" s="12">
        <v>0</v>
      </c>
      <c r="C51" s="45">
        <v>0</v>
      </c>
      <c r="D51" s="45">
        <v>0</v>
      </c>
      <c r="E51" s="12">
        <v>37</v>
      </c>
      <c r="F51" s="12">
        <v>6</v>
      </c>
      <c r="G51" s="45">
        <v>864</v>
      </c>
      <c r="H51" s="45">
        <v>74</v>
      </c>
      <c r="I51" s="12">
        <v>10</v>
      </c>
      <c r="J51" s="12">
        <v>2</v>
      </c>
      <c r="K51" s="45">
        <v>4</v>
      </c>
      <c r="L51" s="45">
        <v>1088</v>
      </c>
      <c r="M51" s="12">
        <v>20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</row>
    <row r="60" spans="1:12" s="60" customFormat="1" ht="12" customHeight="1">
      <c r="A60" s="23"/>
      <c r="B60" s="23"/>
      <c r="C60" s="23"/>
      <c r="D60" s="23"/>
      <c r="E60" s="23">
        <v>21</v>
      </c>
      <c r="G60" s="23"/>
      <c r="H60" s="23"/>
      <c r="I60" s="23"/>
      <c r="K60" s="23"/>
      <c r="L60" s="23"/>
    </row>
    <row r="61" spans="1:12" s="60" customFormat="1" ht="12" customHeight="1">
      <c r="A61" s="23"/>
      <c r="B61" s="23"/>
      <c r="C61" s="23"/>
      <c r="D61" s="23"/>
      <c r="E61" s="23"/>
      <c r="F61" s="23"/>
      <c r="G61" s="23"/>
      <c r="I61" s="23"/>
      <c r="L61" s="23"/>
    </row>
    <row r="62" ht="14.25">
      <c r="A62" s="22" t="s">
        <v>166</v>
      </c>
    </row>
    <row r="63" spans="1:12" s="108" customFormat="1" ht="12.75" customHeight="1">
      <c r="A63" s="121" t="s">
        <v>247</v>
      </c>
      <c r="B63" s="106"/>
      <c r="C63" s="106"/>
      <c r="D63" s="106"/>
      <c r="E63" s="106"/>
      <c r="F63" s="106"/>
      <c r="G63" s="106"/>
      <c r="H63" s="106"/>
      <c r="I63" s="107" t="s">
        <v>200</v>
      </c>
      <c r="K63" s="106" t="s">
        <v>210</v>
      </c>
      <c r="L63" s="107"/>
    </row>
    <row r="64" spans="1:13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206</v>
      </c>
      <c r="J64" s="26" t="s">
        <v>198</v>
      </c>
      <c r="K64" s="24" t="s">
        <v>207</v>
      </c>
      <c r="L64" s="26" t="s">
        <v>208</v>
      </c>
      <c r="M64" s="26" t="s">
        <v>209</v>
      </c>
    </row>
    <row r="65" spans="1:13" ht="12.75">
      <c r="A65" s="15" t="s">
        <v>225</v>
      </c>
      <c r="B65" s="12">
        <v>11</v>
      </c>
      <c r="C65" s="49">
        <v>8</v>
      </c>
      <c r="D65" s="49">
        <v>238</v>
      </c>
      <c r="E65" s="49">
        <v>290</v>
      </c>
      <c r="F65" s="12">
        <v>309</v>
      </c>
      <c r="G65" s="49">
        <v>24355</v>
      </c>
      <c r="H65" s="49">
        <v>914</v>
      </c>
      <c r="I65" s="49">
        <v>264</v>
      </c>
      <c r="J65" s="12">
        <v>17</v>
      </c>
      <c r="K65" s="49">
        <v>1136</v>
      </c>
      <c r="L65" s="49">
        <v>12793</v>
      </c>
      <c r="M65" s="49">
        <v>278</v>
      </c>
    </row>
    <row r="66" spans="1:13" s="60" customFormat="1" ht="12" customHeight="1">
      <c r="A66" s="17" t="s">
        <v>49</v>
      </c>
      <c r="B66" s="10">
        <v>0</v>
      </c>
      <c r="C66" s="29">
        <v>0</v>
      </c>
      <c r="D66" s="29">
        <v>0</v>
      </c>
      <c r="E66" s="29">
        <v>33</v>
      </c>
      <c r="F66" s="10">
        <v>38</v>
      </c>
      <c r="G66" s="29">
        <v>933</v>
      </c>
      <c r="H66" s="29">
        <v>36</v>
      </c>
      <c r="I66" s="29">
        <v>1</v>
      </c>
      <c r="J66" s="10">
        <v>0</v>
      </c>
      <c r="K66" s="29">
        <v>22</v>
      </c>
      <c r="L66" s="29">
        <v>728</v>
      </c>
      <c r="M66" s="29">
        <v>17</v>
      </c>
    </row>
    <row r="67" spans="1:13" s="60" customFormat="1" ht="12" customHeight="1">
      <c r="A67" s="17" t="s">
        <v>50</v>
      </c>
      <c r="B67" s="10">
        <v>0</v>
      </c>
      <c r="C67" s="29">
        <v>0</v>
      </c>
      <c r="D67" s="29">
        <v>0</v>
      </c>
      <c r="E67" s="29">
        <v>11</v>
      </c>
      <c r="F67" s="10">
        <v>6</v>
      </c>
      <c r="G67" s="29">
        <v>352</v>
      </c>
      <c r="H67" s="29">
        <v>21</v>
      </c>
      <c r="I67" s="29">
        <v>11</v>
      </c>
      <c r="J67" s="10">
        <v>2</v>
      </c>
      <c r="K67" s="29">
        <v>7</v>
      </c>
      <c r="L67" s="29">
        <v>324</v>
      </c>
      <c r="M67" s="29">
        <v>10</v>
      </c>
    </row>
    <row r="68" spans="1:13" s="60" customFormat="1" ht="12" customHeight="1">
      <c r="A68" s="17" t="s">
        <v>51</v>
      </c>
      <c r="B68" s="10">
        <v>0</v>
      </c>
      <c r="C68" s="29">
        <v>0</v>
      </c>
      <c r="D68" s="29">
        <v>78</v>
      </c>
      <c r="E68" s="29">
        <v>20</v>
      </c>
      <c r="F68" s="10">
        <v>1</v>
      </c>
      <c r="G68" s="29">
        <v>1492</v>
      </c>
      <c r="H68" s="29">
        <v>64</v>
      </c>
      <c r="I68" s="29">
        <v>55</v>
      </c>
      <c r="J68" s="10">
        <v>1</v>
      </c>
      <c r="K68" s="29">
        <v>83</v>
      </c>
      <c r="L68" s="29">
        <v>802</v>
      </c>
      <c r="M68" s="29">
        <v>39</v>
      </c>
    </row>
    <row r="69" spans="1:13" ht="12.75">
      <c r="A69" s="17" t="s">
        <v>52</v>
      </c>
      <c r="B69" s="10">
        <v>0</v>
      </c>
      <c r="C69" s="29">
        <v>0</v>
      </c>
      <c r="D69" s="29">
        <v>0</v>
      </c>
      <c r="E69" s="29">
        <v>14</v>
      </c>
      <c r="F69" s="10">
        <v>3</v>
      </c>
      <c r="G69" s="29">
        <v>972</v>
      </c>
      <c r="H69" s="29">
        <v>59</v>
      </c>
      <c r="I69" s="29">
        <v>18</v>
      </c>
      <c r="J69" s="10">
        <v>3</v>
      </c>
      <c r="K69" s="29">
        <v>19</v>
      </c>
      <c r="L69" s="29">
        <v>606</v>
      </c>
      <c r="M69" s="29">
        <v>11</v>
      </c>
    </row>
    <row r="70" spans="1:13" s="60" customFormat="1" ht="12" customHeight="1">
      <c r="A70" s="17" t="s">
        <v>53</v>
      </c>
      <c r="B70" s="10">
        <v>0</v>
      </c>
      <c r="C70" s="29">
        <v>0</v>
      </c>
      <c r="D70" s="29">
        <v>0</v>
      </c>
      <c r="E70" s="29">
        <v>10</v>
      </c>
      <c r="F70" s="10">
        <v>0</v>
      </c>
      <c r="G70" s="29">
        <v>821</v>
      </c>
      <c r="H70" s="29">
        <v>22</v>
      </c>
      <c r="I70" s="29">
        <v>5</v>
      </c>
      <c r="J70" s="10">
        <v>1</v>
      </c>
      <c r="K70" s="29">
        <v>34</v>
      </c>
      <c r="L70" s="29">
        <v>415</v>
      </c>
      <c r="M70" s="29">
        <v>5</v>
      </c>
    </row>
    <row r="71" spans="1:13" s="60" customFormat="1" ht="12" customHeight="1">
      <c r="A71" s="17" t="s">
        <v>54</v>
      </c>
      <c r="B71" s="10">
        <v>2</v>
      </c>
      <c r="C71" s="29">
        <v>3</v>
      </c>
      <c r="D71" s="29">
        <v>0</v>
      </c>
      <c r="E71" s="29">
        <v>38</v>
      </c>
      <c r="F71" s="10">
        <v>42</v>
      </c>
      <c r="G71" s="29">
        <v>3156</v>
      </c>
      <c r="H71" s="29">
        <v>142</v>
      </c>
      <c r="I71" s="29">
        <v>9</v>
      </c>
      <c r="J71" s="10">
        <v>2</v>
      </c>
      <c r="K71" s="29">
        <v>147</v>
      </c>
      <c r="L71" s="29">
        <v>1512</v>
      </c>
      <c r="M71" s="29">
        <v>36</v>
      </c>
    </row>
    <row r="72" spans="1:13" s="25" customFormat="1" ht="12.75">
      <c r="A72" s="17" t="s">
        <v>55</v>
      </c>
      <c r="B72" s="10">
        <v>1</v>
      </c>
      <c r="C72" s="29">
        <v>1</v>
      </c>
      <c r="D72" s="29">
        <v>0</v>
      </c>
      <c r="E72" s="29">
        <v>21</v>
      </c>
      <c r="F72" s="10">
        <v>28</v>
      </c>
      <c r="G72" s="29">
        <v>943</v>
      </c>
      <c r="H72" s="29">
        <v>35</v>
      </c>
      <c r="I72" s="29">
        <v>17</v>
      </c>
      <c r="J72" s="10">
        <v>1</v>
      </c>
      <c r="K72" s="29">
        <v>26</v>
      </c>
      <c r="L72" s="29">
        <v>628</v>
      </c>
      <c r="M72" s="29">
        <v>14</v>
      </c>
    </row>
    <row r="73" spans="1:13" ht="12.75">
      <c r="A73" s="17" t="s">
        <v>56</v>
      </c>
      <c r="B73" s="10">
        <v>0</v>
      </c>
      <c r="C73" s="29">
        <v>0</v>
      </c>
      <c r="D73" s="29">
        <v>0</v>
      </c>
      <c r="E73" s="29">
        <v>13</v>
      </c>
      <c r="F73" s="10">
        <v>28</v>
      </c>
      <c r="G73" s="29">
        <v>3403</v>
      </c>
      <c r="H73" s="29">
        <v>64</v>
      </c>
      <c r="I73" s="29">
        <v>25</v>
      </c>
      <c r="J73" s="10">
        <v>2</v>
      </c>
      <c r="K73" s="29">
        <v>211</v>
      </c>
      <c r="L73" s="29">
        <v>1333</v>
      </c>
      <c r="M73" s="29">
        <v>38</v>
      </c>
    </row>
    <row r="74" spans="1:13" ht="12.75">
      <c r="A74" s="17" t="s">
        <v>57</v>
      </c>
      <c r="B74" s="10">
        <v>4</v>
      </c>
      <c r="C74" s="29">
        <v>2</v>
      </c>
      <c r="D74" s="29">
        <v>132</v>
      </c>
      <c r="E74" s="29">
        <v>34</v>
      </c>
      <c r="F74" s="10">
        <v>106</v>
      </c>
      <c r="G74" s="29">
        <v>7088</v>
      </c>
      <c r="H74" s="29">
        <v>159</v>
      </c>
      <c r="I74" s="29">
        <v>25</v>
      </c>
      <c r="J74" s="10">
        <v>2</v>
      </c>
      <c r="K74" s="29">
        <v>432</v>
      </c>
      <c r="L74" s="29">
        <v>3024</v>
      </c>
      <c r="M74" s="29">
        <v>48</v>
      </c>
    </row>
    <row r="75" spans="1:13" ht="12.75">
      <c r="A75" s="17" t="s">
        <v>58</v>
      </c>
      <c r="B75" s="10">
        <v>3</v>
      </c>
      <c r="C75" s="29">
        <v>1</v>
      </c>
      <c r="D75" s="29">
        <v>0</v>
      </c>
      <c r="E75" s="29">
        <v>35</v>
      </c>
      <c r="F75" s="10">
        <v>21</v>
      </c>
      <c r="G75" s="29">
        <v>2814</v>
      </c>
      <c r="H75" s="29">
        <v>142</v>
      </c>
      <c r="I75" s="29">
        <v>44</v>
      </c>
      <c r="J75" s="10">
        <v>0</v>
      </c>
      <c r="K75" s="29">
        <v>68</v>
      </c>
      <c r="L75" s="29">
        <v>1481</v>
      </c>
      <c r="M75" s="29">
        <v>19</v>
      </c>
    </row>
    <row r="76" spans="1:13" ht="12.75">
      <c r="A76" s="17" t="s">
        <v>59</v>
      </c>
      <c r="B76" s="10">
        <v>0</v>
      </c>
      <c r="C76" s="29">
        <v>0</v>
      </c>
      <c r="D76" s="29">
        <v>3</v>
      </c>
      <c r="E76" s="29">
        <v>23</v>
      </c>
      <c r="F76" s="10">
        <v>8</v>
      </c>
      <c r="G76" s="29">
        <v>810</v>
      </c>
      <c r="H76" s="29">
        <v>80</v>
      </c>
      <c r="I76" s="29">
        <v>7</v>
      </c>
      <c r="J76" s="10">
        <v>1</v>
      </c>
      <c r="K76" s="29">
        <v>23</v>
      </c>
      <c r="L76" s="29">
        <v>677</v>
      </c>
      <c r="M76" s="29">
        <v>11</v>
      </c>
    </row>
    <row r="77" spans="1:13" ht="12.75">
      <c r="A77" s="17" t="s">
        <v>60</v>
      </c>
      <c r="B77" s="10">
        <v>0</v>
      </c>
      <c r="C77" s="29">
        <v>0</v>
      </c>
      <c r="D77" s="29">
        <v>25</v>
      </c>
      <c r="E77" s="29">
        <v>10</v>
      </c>
      <c r="F77" s="10">
        <v>10</v>
      </c>
      <c r="G77" s="29">
        <v>621</v>
      </c>
      <c r="H77" s="29">
        <v>51</v>
      </c>
      <c r="I77" s="29">
        <v>21</v>
      </c>
      <c r="J77" s="10">
        <v>0</v>
      </c>
      <c r="K77" s="29">
        <v>32</v>
      </c>
      <c r="L77" s="29">
        <v>519</v>
      </c>
      <c r="M77" s="29">
        <v>13</v>
      </c>
    </row>
    <row r="78" spans="1:13" ht="12.75">
      <c r="A78" s="17" t="s">
        <v>61</v>
      </c>
      <c r="B78" s="10">
        <v>0</v>
      </c>
      <c r="C78" s="29">
        <v>0</v>
      </c>
      <c r="D78" s="29">
        <v>0</v>
      </c>
      <c r="E78" s="29">
        <v>29</v>
      </c>
      <c r="F78" s="10">
        <v>18</v>
      </c>
      <c r="G78" s="29">
        <v>950</v>
      </c>
      <c r="H78" s="29">
        <v>39</v>
      </c>
      <c r="I78" s="29">
        <v>26</v>
      </c>
      <c r="J78" s="10">
        <v>2</v>
      </c>
      <c r="K78" s="29">
        <v>32</v>
      </c>
      <c r="L78" s="29">
        <v>744</v>
      </c>
      <c r="M78" s="29">
        <v>17</v>
      </c>
    </row>
    <row r="79" spans="1:13" ht="12.75">
      <c r="A79" s="15" t="s">
        <v>62</v>
      </c>
      <c r="B79" s="9">
        <v>7</v>
      </c>
      <c r="C79" s="49">
        <v>1</v>
      </c>
      <c r="D79" s="49">
        <v>121</v>
      </c>
      <c r="E79" s="49">
        <v>397</v>
      </c>
      <c r="F79" s="9">
        <v>201</v>
      </c>
      <c r="G79" s="49">
        <v>22968</v>
      </c>
      <c r="H79" s="49">
        <v>790</v>
      </c>
      <c r="I79" s="49">
        <v>187</v>
      </c>
      <c r="J79" s="9">
        <v>18</v>
      </c>
      <c r="K79" s="49">
        <v>1281</v>
      </c>
      <c r="L79" s="49">
        <v>8760</v>
      </c>
      <c r="M79" s="49">
        <v>377</v>
      </c>
    </row>
    <row r="80" spans="1:13" ht="12.75">
      <c r="A80" s="18" t="s">
        <v>63</v>
      </c>
      <c r="B80" s="11">
        <v>0</v>
      </c>
      <c r="C80" s="55">
        <v>0</v>
      </c>
      <c r="D80" s="29">
        <v>0</v>
      </c>
      <c r="E80" s="29">
        <v>66</v>
      </c>
      <c r="F80" s="11">
        <v>34</v>
      </c>
      <c r="G80" s="55">
        <v>2141</v>
      </c>
      <c r="H80" s="29">
        <v>48</v>
      </c>
      <c r="I80" s="29">
        <v>6</v>
      </c>
      <c r="J80" s="11">
        <v>2</v>
      </c>
      <c r="K80" s="55">
        <v>126</v>
      </c>
      <c r="L80" s="29">
        <v>777</v>
      </c>
      <c r="M80" s="29">
        <v>32</v>
      </c>
    </row>
    <row r="81" spans="1:13" ht="12.75">
      <c r="A81" s="17" t="s">
        <v>64</v>
      </c>
      <c r="B81" s="10">
        <v>1</v>
      </c>
      <c r="C81" s="29">
        <v>0</v>
      </c>
      <c r="D81" s="29">
        <v>0</v>
      </c>
      <c r="E81" s="29">
        <v>27</v>
      </c>
      <c r="F81" s="10">
        <v>12</v>
      </c>
      <c r="G81" s="29">
        <v>964</v>
      </c>
      <c r="H81" s="29">
        <v>77</v>
      </c>
      <c r="I81" s="29">
        <v>11</v>
      </c>
      <c r="J81" s="10">
        <v>0</v>
      </c>
      <c r="K81" s="29">
        <v>23</v>
      </c>
      <c r="L81" s="29">
        <v>674</v>
      </c>
      <c r="M81" s="29">
        <v>18</v>
      </c>
    </row>
    <row r="82" spans="1:13" ht="12.75">
      <c r="A82" s="17" t="s">
        <v>65</v>
      </c>
      <c r="B82" s="10">
        <v>0</v>
      </c>
      <c r="C82" s="29">
        <v>0</v>
      </c>
      <c r="D82" s="29">
        <v>0</v>
      </c>
      <c r="E82" s="29">
        <v>27</v>
      </c>
      <c r="F82" s="10">
        <v>13</v>
      </c>
      <c r="G82" s="29">
        <v>3992</v>
      </c>
      <c r="H82" s="29">
        <v>101</v>
      </c>
      <c r="I82" s="29">
        <v>19</v>
      </c>
      <c r="J82" s="10">
        <v>3</v>
      </c>
      <c r="K82" s="29">
        <v>266</v>
      </c>
      <c r="L82" s="29">
        <v>796</v>
      </c>
      <c r="M82" s="29">
        <v>71</v>
      </c>
    </row>
    <row r="83" spans="1:13" ht="12.75">
      <c r="A83" s="17" t="s">
        <v>66</v>
      </c>
      <c r="B83" s="10">
        <v>2</v>
      </c>
      <c r="C83" s="29">
        <v>0</v>
      </c>
      <c r="D83" s="29">
        <v>0</v>
      </c>
      <c r="E83" s="29">
        <v>32</v>
      </c>
      <c r="F83" s="10">
        <v>8</v>
      </c>
      <c r="G83" s="29">
        <v>1041</v>
      </c>
      <c r="H83" s="29">
        <v>23</v>
      </c>
      <c r="I83" s="29">
        <v>4</v>
      </c>
      <c r="J83" s="10">
        <v>0</v>
      </c>
      <c r="K83" s="29">
        <v>40</v>
      </c>
      <c r="L83" s="29">
        <v>571</v>
      </c>
      <c r="M83" s="29">
        <v>32</v>
      </c>
    </row>
    <row r="84" spans="1:13" ht="12.75">
      <c r="A84" s="17" t="s">
        <v>67</v>
      </c>
      <c r="B84" s="10">
        <v>0</v>
      </c>
      <c r="C84" s="29">
        <v>0</v>
      </c>
      <c r="D84" s="29">
        <v>0</v>
      </c>
      <c r="E84" s="29">
        <v>12</v>
      </c>
      <c r="F84" s="10">
        <v>10</v>
      </c>
      <c r="G84" s="29">
        <v>501</v>
      </c>
      <c r="H84" s="29">
        <v>17</v>
      </c>
      <c r="I84" s="29">
        <v>9</v>
      </c>
      <c r="J84" s="10">
        <v>0</v>
      </c>
      <c r="K84" s="29">
        <v>31</v>
      </c>
      <c r="L84" s="29">
        <v>227</v>
      </c>
      <c r="M84" s="29">
        <v>8</v>
      </c>
    </row>
    <row r="85" spans="1:13" ht="12.75">
      <c r="A85" s="17" t="s">
        <v>68</v>
      </c>
      <c r="B85" s="10">
        <v>1</v>
      </c>
      <c r="C85" s="29">
        <v>0</v>
      </c>
      <c r="D85" s="29">
        <v>1</v>
      </c>
      <c r="E85" s="29">
        <v>34</v>
      </c>
      <c r="F85" s="10">
        <v>24</v>
      </c>
      <c r="G85" s="29">
        <v>1694</v>
      </c>
      <c r="H85" s="29">
        <v>98</v>
      </c>
      <c r="I85" s="29">
        <v>19</v>
      </c>
      <c r="J85" s="10">
        <v>2</v>
      </c>
      <c r="K85" s="29">
        <v>126</v>
      </c>
      <c r="L85" s="29">
        <v>847</v>
      </c>
      <c r="M85" s="29">
        <v>36</v>
      </c>
    </row>
    <row r="86" spans="1:13" ht="12.75">
      <c r="A86" s="17" t="s">
        <v>69</v>
      </c>
      <c r="B86" s="10">
        <v>0</v>
      </c>
      <c r="C86" s="29">
        <v>1</v>
      </c>
      <c r="D86" s="29">
        <v>0</v>
      </c>
      <c r="E86" s="29">
        <v>70</v>
      </c>
      <c r="F86" s="10">
        <v>26</v>
      </c>
      <c r="G86" s="29">
        <v>4042</v>
      </c>
      <c r="H86" s="29">
        <v>201</v>
      </c>
      <c r="I86" s="29">
        <v>72</v>
      </c>
      <c r="J86" s="10">
        <v>1</v>
      </c>
      <c r="K86" s="29">
        <v>211</v>
      </c>
      <c r="L86" s="29">
        <v>1560</v>
      </c>
      <c r="M86" s="29">
        <v>27</v>
      </c>
    </row>
    <row r="87" spans="1:13" ht="12.75">
      <c r="A87" s="17" t="s">
        <v>70</v>
      </c>
      <c r="B87" s="10">
        <v>0</v>
      </c>
      <c r="C87" s="29">
        <v>0</v>
      </c>
      <c r="D87" s="29">
        <v>63</v>
      </c>
      <c r="E87" s="29">
        <v>29</v>
      </c>
      <c r="F87" s="10">
        <v>8</v>
      </c>
      <c r="G87" s="29">
        <v>2274</v>
      </c>
      <c r="H87" s="29">
        <v>54</v>
      </c>
      <c r="I87" s="29">
        <v>13</v>
      </c>
      <c r="J87" s="10">
        <v>2</v>
      </c>
      <c r="K87" s="29">
        <v>58</v>
      </c>
      <c r="L87" s="29">
        <v>720</v>
      </c>
      <c r="M87" s="29">
        <v>31</v>
      </c>
    </row>
    <row r="88" spans="1:13" ht="12.75">
      <c r="A88" s="17" t="s">
        <v>71</v>
      </c>
      <c r="B88" s="10">
        <v>2</v>
      </c>
      <c r="C88" s="29">
        <v>0</v>
      </c>
      <c r="D88" s="29">
        <v>43</v>
      </c>
      <c r="E88" s="29">
        <v>21</v>
      </c>
      <c r="F88" s="10">
        <v>1</v>
      </c>
      <c r="G88" s="29">
        <v>883</v>
      </c>
      <c r="H88" s="29">
        <v>52</v>
      </c>
      <c r="I88" s="29">
        <v>9</v>
      </c>
      <c r="J88" s="10">
        <v>3</v>
      </c>
      <c r="K88" s="29">
        <v>24</v>
      </c>
      <c r="L88" s="29">
        <v>676</v>
      </c>
      <c r="M88" s="29">
        <v>9</v>
      </c>
    </row>
    <row r="89" spans="1:13" ht="12.75">
      <c r="A89" s="17" t="s">
        <v>72</v>
      </c>
      <c r="B89" s="10">
        <v>0</v>
      </c>
      <c r="C89" s="29">
        <v>0</v>
      </c>
      <c r="D89" s="29">
        <v>0</v>
      </c>
      <c r="E89" s="29">
        <v>12</v>
      </c>
      <c r="F89" s="10">
        <v>9</v>
      </c>
      <c r="G89" s="29">
        <v>993</v>
      </c>
      <c r="H89" s="29">
        <v>18</v>
      </c>
      <c r="I89" s="29">
        <v>3</v>
      </c>
      <c r="J89" s="10">
        <v>1</v>
      </c>
      <c r="K89" s="29">
        <v>108</v>
      </c>
      <c r="L89" s="29">
        <v>283</v>
      </c>
      <c r="M89" s="29">
        <v>26</v>
      </c>
    </row>
    <row r="90" spans="1:13" ht="12.75">
      <c r="A90" s="17" t="s">
        <v>73</v>
      </c>
      <c r="B90" s="10">
        <v>0</v>
      </c>
      <c r="C90" s="29">
        <v>0</v>
      </c>
      <c r="D90" s="29">
        <v>14</v>
      </c>
      <c r="E90" s="29">
        <v>18</v>
      </c>
      <c r="F90" s="10">
        <v>21</v>
      </c>
      <c r="G90" s="29">
        <v>541</v>
      </c>
      <c r="H90" s="29">
        <v>9</v>
      </c>
      <c r="I90" s="29">
        <v>2</v>
      </c>
      <c r="J90" s="10">
        <v>2</v>
      </c>
      <c r="K90" s="29">
        <v>15</v>
      </c>
      <c r="L90" s="29">
        <v>279</v>
      </c>
      <c r="M90" s="29">
        <v>18</v>
      </c>
    </row>
    <row r="91" spans="1:13" ht="12.75">
      <c r="A91" s="17" t="s">
        <v>74</v>
      </c>
      <c r="B91" s="10">
        <v>0</v>
      </c>
      <c r="C91" s="29">
        <v>0</v>
      </c>
      <c r="D91" s="29">
        <v>0</v>
      </c>
      <c r="E91" s="29">
        <v>12</v>
      </c>
      <c r="F91" s="10">
        <v>23</v>
      </c>
      <c r="G91" s="29">
        <v>1020</v>
      </c>
      <c r="H91" s="29">
        <v>12</v>
      </c>
      <c r="I91" s="29">
        <v>4</v>
      </c>
      <c r="J91" s="10">
        <v>0</v>
      </c>
      <c r="K91" s="29">
        <v>56</v>
      </c>
      <c r="L91" s="29">
        <v>404</v>
      </c>
      <c r="M91" s="29">
        <v>4</v>
      </c>
    </row>
    <row r="92" spans="1:13" ht="12.75">
      <c r="A92" s="16" t="s">
        <v>75</v>
      </c>
      <c r="B92" s="10">
        <v>1</v>
      </c>
      <c r="C92" s="30">
        <v>0</v>
      </c>
      <c r="D92" s="30">
        <v>0</v>
      </c>
      <c r="E92" s="30">
        <v>37</v>
      </c>
      <c r="F92" s="10">
        <v>12</v>
      </c>
      <c r="G92" s="30">
        <v>2882</v>
      </c>
      <c r="H92" s="30">
        <v>80</v>
      </c>
      <c r="I92" s="30">
        <v>16</v>
      </c>
      <c r="J92" s="10">
        <v>2</v>
      </c>
      <c r="K92" s="30">
        <v>197</v>
      </c>
      <c r="L92" s="30">
        <v>946</v>
      </c>
      <c r="M92" s="30">
        <v>65</v>
      </c>
    </row>
    <row r="93" spans="1:13" ht="12.75">
      <c r="A93" s="15" t="s">
        <v>76</v>
      </c>
      <c r="B93" s="9">
        <v>13</v>
      </c>
      <c r="C93" s="49">
        <v>4</v>
      </c>
      <c r="D93" s="49">
        <v>91</v>
      </c>
      <c r="E93" s="49">
        <v>511</v>
      </c>
      <c r="F93" s="9">
        <v>301</v>
      </c>
      <c r="G93" s="49">
        <v>23908</v>
      </c>
      <c r="H93" s="49">
        <v>899</v>
      </c>
      <c r="I93" s="49">
        <v>116</v>
      </c>
      <c r="J93" s="9">
        <v>9</v>
      </c>
      <c r="K93" s="49">
        <v>956</v>
      </c>
      <c r="L93" s="49">
        <v>12487</v>
      </c>
      <c r="M93" s="49">
        <v>401</v>
      </c>
    </row>
    <row r="94" spans="1:13" ht="12.75">
      <c r="A94" s="17" t="s">
        <v>77</v>
      </c>
      <c r="B94" s="10">
        <v>0</v>
      </c>
      <c r="C94" s="29">
        <v>0</v>
      </c>
      <c r="D94" s="29">
        <v>0</v>
      </c>
      <c r="E94" s="29">
        <v>4</v>
      </c>
      <c r="F94" s="10">
        <v>24</v>
      </c>
      <c r="G94" s="29">
        <v>1068</v>
      </c>
      <c r="H94" s="29">
        <v>28</v>
      </c>
      <c r="I94" s="29">
        <v>7</v>
      </c>
      <c r="J94" s="10">
        <v>1</v>
      </c>
      <c r="K94" s="29">
        <v>65</v>
      </c>
      <c r="L94" s="29">
        <v>487</v>
      </c>
      <c r="M94" s="29">
        <v>25</v>
      </c>
    </row>
    <row r="95" spans="1:13" ht="12.75">
      <c r="A95" s="17" t="s">
        <v>78</v>
      </c>
      <c r="B95" s="10">
        <v>0</v>
      </c>
      <c r="C95" s="29">
        <v>0</v>
      </c>
      <c r="D95" s="29">
        <v>0</v>
      </c>
      <c r="E95" s="29">
        <v>53</v>
      </c>
      <c r="F95" s="10">
        <v>20</v>
      </c>
      <c r="G95" s="29">
        <v>480</v>
      </c>
      <c r="H95" s="29">
        <v>126</v>
      </c>
      <c r="I95" s="29">
        <v>15</v>
      </c>
      <c r="J95" s="10">
        <v>0</v>
      </c>
      <c r="K95" s="29">
        <v>23</v>
      </c>
      <c r="L95" s="29">
        <v>826</v>
      </c>
      <c r="M95" s="29">
        <v>20</v>
      </c>
    </row>
    <row r="96" spans="1:13" ht="12.75">
      <c r="A96" s="17" t="s">
        <v>79</v>
      </c>
      <c r="B96" s="10">
        <v>2</v>
      </c>
      <c r="C96" s="29">
        <v>1</v>
      </c>
      <c r="D96" s="29">
        <v>8</v>
      </c>
      <c r="E96" s="29">
        <v>49</v>
      </c>
      <c r="F96" s="10">
        <v>47</v>
      </c>
      <c r="G96" s="29">
        <v>539</v>
      </c>
      <c r="H96" s="29">
        <v>73</v>
      </c>
      <c r="I96" s="29">
        <v>15</v>
      </c>
      <c r="J96" s="10">
        <v>0</v>
      </c>
      <c r="K96" s="29">
        <v>21</v>
      </c>
      <c r="L96" s="29">
        <v>844</v>
      </c>
      <c r="M96" s="29">
        <v>24</v>
      </c>
    </row>
    <row r="97" spans="1:13" ht="12.75">
      <c r="A97" s="17" t="s">
        <v>80</v>
      </c>
      <c r="B97" s="10">
        <v>1</v>
      </c>
      <c r="C97" s="29">
        <v>0</v>
      </c>
      <c r="D97" s="29">
        <v>17</v>
      </c>
      <c r="E97" s="29">
        <v>28</v>
      </c>
      <c r="F97" s="10">
        <v>20</v>
      </c>
      <c r="G97" s="29">
        <v>187</v>
      </c>
      <c r="H97" s="29">
        <v>40</v>
      </c>
      <c r="I97" s="29">
        <v>4</v>
      </c>
      <c r="J97" s="10">
        <v>0</v>
      </c>
      <c r="K97" s="29">
        <v>9</v>
      </c>
      <c r="L97" s="29">
        <v>392</v>
      </c>
      <c r="M97" s="29">
        <v>8</v>
      </c>
    </row>
    <row r="98" spans="1:13" ht="12.75">
      <c r="A98" s="17" t="s">
        <v>81</v>
      </c>
      <c r="B98" s="10">
        <v>2</v>
      </c>
      <c r="C98" s="29">
        <v>1</v>
      </c>
      <c r="D98" s="29">
        <v>27</v>
      </c>
      <c r="E98" s="29">
        <v>43</v>
      </c>
      <c r="F98" s="10">
        <v>19</v>
      </c>
      <c r="G98" s="29">
        <v>325</v>
      </c>
      <c r="H98" s="29">
        <v>89</v>
      </c>
      <c r="I98" s="29">
        <v>7</v>
      </c>
      <c r="J98" s="10">
        <v>0</v>
      </c>
      <c r="K98" s="29">
        <v>13</v>
      </c>
      <c r="L98" s="29">
        <v>794</v>
      </c>
      <c r="M98" s="29">
        <v>12</v>
      </c>
    </row>
    <row r="99" spans="1:13" ht="12.75">
      <c r="A99" s="17" t="s">
        <v>82</v>
      </c>
      <c r="B99" s="10">
        <v>1</v>
      </c>
      <c r="C99" s="29">
        <v>1</v>
      </c>
      <c r="D99" s="29">
        <v>28</v>
      </c>
      <c r="E99" s="29">
        <v>46</v>
      </c>
      <c r="F99" s="10">
        <v>41</v>
      </c>
      <c r="G99" s="29">
        <v>3830</v>
      </c>
      <c r="H99" s="29">
        <v>137</v>
      </c>
      <c r="I99" s="29">
        <v>8</v>
      </c>
      <c r="J99" s="10">
        <v>3</v>
      </c>
      <c r="K99" s="29">
        <v>177</v>
      </c>
      <c r="L99" s="29">
        <v>1308</v>
      </c>
      <c r="M99" s="29">
        <v>43</v>
      </c>
    </row>
    <row r="100" spans="1:13" ht="12.75">
      <c r="A100" s="17" t="s">
        <v>83</v>
      </c>
      <c r="B100" s="10">
        <v>1</v>
      </c>
      <c r="C100" s="29">
        <v>0</v>
      </c>
      <c r="D100" s="29">
        <v>4</v>
      </c>
      <c r="E100" s="29">
        <v>130</v>
      </c>
      <c r="F100" s="10">
        <v>10</v>
      </c>
      <c r="G100" s="29">
        <v>3559</v>
      </c>
      <c r="H100" s="29">
        <v>108</v>
      </c>
      <c r="I100" s="29">
        <v>3</v>
      </c>
      <c r="J100" s="10">
        <v>4</v>
      </c>
      <c r="K100" s="29">
        <v>95</v>
      </c>
      <c r="L100" s="29">
        <v>1888</v>
      </c>
      <c r="M100" s="29">
        <v>38</v>
      </c>
    </row>
    <row r="101" spans="1:13" ht="12.75">
      <c r="A101" s="17" t="s">
        <v>84</v>
      </c>
      <c r="B101" s="10">
        <v>2</v>
      </c>
      <c r="C101" s="29">
        <v>0</v>
      </c>
      <c r="D101" s="29">
        <v>2</v>
      </c>
      <c r="E101" s="29">
        <v>38</v>
      </c>
      <c r="F101" s="10">
        <v>45</v>
      </c>
      <c r="G101" s="29">
        <v>4038</v>
      </c>
      <c r="H101" s="29">
        <v>105</v>
      </c>
      <c r="I101" s="29">
        <v>5</v>
      </c>
      <c r="J101" s="10">
        <v>0</v>
      </c>
      <c r="K101" s="29">
        <v>192</v>
      </c>
      <c r="L101" s="29">
        <v>1259</v>
      </c>
      <c r="M101" s="29">
        <v>61</v>
      </c>
    </row>
    <row r="102" spans="1:13" ht="12.75">
      <c r="A102" s="17" t="s">
        <v>85</v>
      </c>
      <c r="B102" s="10">
        <v>1</v>
      </c>
      <c r="C102" s="29">
        <v>1</v>
      </c>
      <c r="D102" s="29">
        <v>5</v>
      </c>
      <c r="E102" s="29">
        <v>24</v>
      </c>
      <c r="F102" s="10">
        <v>2</v>
      </c>
      <c r="G102" s="29">
        <v>1243</v>
      </c>
      <c r="H102" s="29">
        <v>17</v>
      </c>
      <c r="I102" s="29">
        <v>5</v>
      </c>
      <c r="J102" s="10">
        <v>0</v>
      </c>
      <c r="K102" s="29">
        <v>16</v>
      </c>
      <c r="L102" s="29">
        <v>607</v>
      </c>
      <c r="M102" s="29">
        <v>9</v>
      </c>
    </row>
    <row r="103" spans="1:13" ht="12.75">
      <c r="A103" s="17" t="s">
        <v>86</v>
      </c>
      <c r="B103" s="10">
        <v>0</v>
      </c>
      <c r="C103" s="29">
        <v>0</v>
      </c>
      <c r="D103" s="29">
        <v>0</v>
      </c>
      <c r="E103" s="29">
        <v>41</v>
      </c>
      <c r="F103" s="10">
        <v>38</v>
      </c>
      <c r="G103" s="29">
        <v>2581</v>
      </c>
      <c r="H103" s="29">
        <v>86</v>
      </c>
      <c r="I103" s="29">
        <v>22</v>
      </c>
      <c r="J103" s="10">
        <v>0</v>
      </c>
      <c r="K103" s="29">
        <v>110</v>
      </c>
      <c r="L103" s="29">
        <v>992</v>
      </c>
      <c r="M103" s="29">
        <v>62</v>
      </c>
    </row>
    <row r="104" spans="1:13" ht="12.75">
      <c r="A104" s="16" t="s">
        <v>87</v>
      </c>
      <c r="B104" s="12">
        <v>3</v>
      </c>
      <c r="C104" s="30">
        <v>0</v>
      </c>
      <c r="D104" s="30">
        <v>0</v>
      </c>
      <c r="E104" s="30">
        <v>55</v>
      </c>
      <c r="F104" s="12">
        <v>35</v>
      </c>
      <c r="G104" s="30">
        <v>6058</v>
      </c>
      <c r="H104" s="30">
        <v>90</v>
      </c>
      <c r="I104" s="30">
        <v>25</v>
      </c>
      <c r="J104" s="12">
        <v>1</v>
      </c>
      <c r="K104" s="30">
        <v>235</v>
      </c>
      <c r="L104" s="30">
        <v>3090</v>
      </c>
      <c r="M104" s="30">
        <v>99</v>
      </c>
    </row>
    <row r="106" ht="12.75">
      <c r="A106" s="3" t="s">
        <v>191</v>
      </c>
    </row>
    <row r="107" ht="12.75">
      <c r="A107" s="3" t="s">
        <v>192</v>
      </c>
    </row>
    <row r="108" ht="12.75">
      <c r="A108" s="3" t="s">
        <v>193</v>
      </c>
    </row>
    <row r="109" ht="12.75">
      <c r="A109" s="3" t="s">
        <v>217</v>
      </c>
    </row>
    <row r="110" ht="12.75">
      <c r="A110" s="3" t="s">
        <v>194</v>
      </c>
    </row>
    <row r="111" ht="12.75">
      <c r="A111" s="3" t="s">
        <v>195</v>
      </c>
    </row>
    <row r="112" ht="12.75">
      <c r="A112" s="3" t="s">
        <v>218</v>
      </c>
    </row>
    <row r="113" ht="12.75">
      <c r="A113" s="3" t="s">
        <v>219</v>
      </c>
    </row>
    <row r="114" ht="12.75">
      <c r="A114" s="3" t="s">
        <v>223</v>
      </c>
    </row>
    <row r="115" ht="12.75">
      <c r="A115" s="3" t="s">
        <v>220</v>
      </c>
    </row>
    <row r="116" ht="12.75">
      <c r="A116" s="3" t="s">
        <v>221</v>
      </c>
    </row>
    <row r="117" ht="12.75">
      <c r="A117" s="3" t="s">
        <v>222</v>
      </c>
    </row>
    <row r="118" ht="12.75">
      <c r="A118" s="7"/>
    </row>
    <row r="121" ht="12.75">
      <c r="E121" s="13">
        <v>22</v>
      </c>
    </row>
    <row r="236" spans="2:12" ht="12.75">
      <c r="B236" s="25"/>
      <c r="C236" s="25"/>
      <c r="D236" s="25"/>
      <c r="E236" s="25"/>
      <c r="F236" s="25"/>
      <c r="G236" s="25"/>
      <c r="H236" s="25"/>
      <c r="I236" s="25"/>
      <c r="K236" s="25"/>
      <c r="L236" s="25"/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  <row r="879" spans="2:12" ht="12.75">
      <c r="B879" s="25"/>
      <c r="C879" s="25"/>
      <c r="D879" s="25"/>
      <c r="E879" s="25"/>
      <c r="F879" s="25"/>
      <c r="G879" s="25"/>
      <c r="H879" s="25"/>
      <c r="I879" s="25"/>
      <c r="K879" s="25"/>
      <c r="L879" s="25"/>
    </row>
  </sheetData>
  <printOptions/>
  <pageMargins left="0.1968503937007874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2005-08-24T12:19:36Z</cp:lastPrinted>
  <dcterms:created xsi:type="dcterms:W3CDTF">2004-04-15T06:49:19Z</dcterms:created>
  <dcterms:modified xsi:type="dcterms:W3CDTF">2005-09-13T11:15:01Z</dcterms:modified>
  <cp:category/>
  <cp:version/>
  <cp:contentType/>
  <cp:contentStatus/>
</cp:coreProperties>
</file>