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40" yWindow="65356" windowWidth="7560" windowHeight="6330" activeTab="5"/>
  </bookViews>
  <sheets>
    <sheet name="SD_SR_Poc" sheetId="1" r:id="rId1"/>
    <sheet name="SD_SR_FP" sheetId="2" r:id="rId2"/>
    <sheet name="SD_Poc_okr" sheetId="3" r:id="rId3"/>
    <sheet name="SD_okresy_FP" sheetId="4" r:id="rId4"/>
    <sheet name="DHN_Poradie" sheetId="5" r:id="rId5"/>
    <sheet name="AP_§12" sheetId="6" r:id="rId6"/>
    <sheet name="OP" sheetId="7" r:id="rId7"/>
  </sheets>
  <definedNames>
    <definedName name="_xlnm.Print_Area" localSheetId="1">'SD_SR_FP'!$A$1:$J$65</definedName>
    <definedName name="_xlnm.Print_Area" localSheetId="0">'SD_SR_Poc'!$A$1:$I$136</definedName>
    <definedName name="OLE_LINK1" localSheetId="1">'SD_SR_FP'!#REF!</definedName>
  </definedNames>
  <calcPr fullCalcOnLoad="1"/>
</workbook>
</file>

<file path=xl/sharedStrings.xml><?xml version="1.0" encoding="utf-8"?>
<sst xmlns="http://schemas.openxmlformats.org/spreadsheetml/2006/main" count="742" uniqueCount="296">
  <si>
    <t>Vývoj počtu poberateľov sociálnych dávok a dotácií</t>
  </si>
  <si>
    <t xml:space="preserve">1. Pomoc v hmotnej núdzi </t>
  </si>
  <si>
    <t>1.1.  DHN a PkD</t>
  </si>
  <si>
    <t>1.1.1.    Vecná</t>
  </si>
  <si>
    <t>1.1.2.    Preddavková</t>
  </si>
  <si>
    <t>1.1.3.   Osobitný príjemca</t>
  </si>
  <si>
    <t>1.1.4.   DHN a PkD pre uch.o zam.</t>
  </si>
  <si>
    <t>1.1.5.    DHN ZŽP</t>
  </si>
  <si>
    <t>1.1.7. DHN a príspevky k dávke + 350 Sk</t>
  </si>
  <si>
    <t>1.1.8. Dávka v sume 350</t>
  </si>
  <si>
    <t>1.2 DHN a PkD so SPO</t>
  </si>
  <si>
    <t>1.2.1    Deti v HN</t>
  </si>
  <si>
    <t xml:space="preserve">1.2.1.1  nezaopatrené deti </t>
  </si>
  <si>
    <t xml:space="preserve">1.2.1.2  zaopatrené deti </t>
  </si>
  <si>
    <t>1.3. Príspevky k dávke</t>
  </si>
  <si>
    <t>1.3.1.      Prísp. na zdr.starostlivosť</t>
  </si>
  <si>
    <t>1.3.2      Aktivačný príspevok</t>
  </si>
  <si>
    <t>1.3.2.1   Aktivačný príspevok §12 ods.9</t>
  </si>
  <si>
    <t>1.3.2 .2    Aktivačný príspevok §12 ods.10</t>
  </si>
  <si>
    <t xml:space="preserve">1.3.4  Ochranný príspevok </t>
  </si>
  <si>
    <t>1.4  Resocializačný príspevok</t>
  </si>
  <si>
    <t>1.5.  Náhradné výživné</t>
  </si>
  <si>
    <t>1.6.1 Dotácia na stravu (počet detí)</t>
  </si>
  <si>
    <t>1.6.1.1 pre pob.DHNaP</t>
  </si>
  <si>
    <t>1.6.1.2. s príjmom do ŽM</t>
  </si>
  <si>
    <t>1.6.2 Dotácia na výkon osobitného príjemcu DHN</t>
  </si>
  <si>
    <t>1.6.3 Dotácia na školské potreby (počet detí)</t>
  </si>
  <si>
    <t>2. Podpora rodiny</t>
  </si>
  <si>
    <t>2.1. Prídavok na dieťa</t>
  </si>
  <si>
    <t>2.1.1 Počet detí</t>
  </si>
  <si>
    <t xml:space="preserve">2.2  Rodičovský príspevok </t>
  </si>
  <si>
    <t>2.4 Príspevok pri nar. dieťaťa</t>
  </si>
  <si>
    <t>2.5 Príspevok rodičom</t>
  </si>
  <si>
    <t>2.7 Príspevok na pohreb</t>
  </si>
  <si>
    <t>2.8.1. Opakovaný príspevok dieťaťu</t>
  </si>
  <si>
    <t>2.8.3. Odmena pestúpna §19 ods.3.</t>
  </si>
  <si>
    <t>3.  PpnaK ŤZP</t>
  </si>
  <si>
    <t>1.1. DHN a PkD</t>
  </si>
  <si>
    <t>1.1.1   -Vecná</t>
  </si>
  <si>
    <t>1.1.2  -Preddavková</t>
  </si>
  <si>
    <t>1.1.4  -Osobitný príjemca</t>
  </si>
  <si>
    <t>1.1.5 -DHN a PkD pre uch.o zam.</t>
  </si>
  <si>
    <t>1.1.6  -DHN ZŽP</t>
  </si>
  <si>
    <t>1.2  Resocializačný príspevok</t>
  </si>
  <si>
    <t xml:space="preserve">1.3. Náhradné výživné </t>
  </si>
  <si>
    <t>1.4.1 Dotácia na stravu</t>
  </si>
  <si>
    <t>1.4.1.1 pre pob.DHNaP</t>
  </si>
  <si>
    <t>1.4.1.2. s príjmom do ŽM</t>
  </si>
  <si>
    <t>1.4.2 Dotácia na výkon os.príjemcu DHN</t>
  </si>
  <si>
    <t>1.4.3 Dotácia na školské potreby</t>
  </si>
  <si>
    <t>2.1Prídavok na dieťa</t>
  </si>
  <si>
    <t>2.2  Rodičovský príspevok</t>
  </si>
  <si>
    <t>2.3. Ostatné príspevky na podporu rodiny</t>
  </si>
  <si>
    <t xml:space="preserve">4. spolu  (1+2+3) </t>
  </si>
  <si>
    <t>Čerpanie finančných prostriedkov na sociálne dávky (v tis.Sk ) podľa regiónov</t>
  </si>
  <si>
    <t>DHN a PkD</t>
  </si>
  <si>
    <t>PPnaK pre ŤZP</t>
  </si>
  <si>
    <t>PnD</t>
  </si>
  <si>
    <t>RP</t>
  </si>
  <si>
    <t>Slovenská republika</t>
  </si>
  <si>
    <t>Bratislavský kraj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</si>
  <si>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</si>
  <si>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</si>
  <si>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</si>
  <si>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</si>
  <si>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</si>
  <si>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</si>
  <si>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</si>
  <si>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</si>
  <si>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Trnavský kraj</t>
  </si>
  <si>
    <t>Dunajská Streda</t>
  </si>
  <si>
    <t>Galanta</t>
  </si>
  <si>
    <t>Hlohovec</t>
  </si>
  <si>
    <t>Piešťany</t>
  </si>
  <si>
    <t>Senica</t>
  </si>
  <si>
    <t>Skalica</t>
  </si>
  <si>
    <t>Trnava</t>
  </si>
  <si>
    <t>Trenčiansky kraj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</si>
  <si>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</si>
  <si>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</si>
  <si>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</si>
  <si>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</si>
  <si>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</si>
  <si>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</si>
  <si>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</si>
  <si>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</si>
  <si>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</si>
  <si>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Nitriansky kraj</t>
  </si>
  <si>
    <t>Komárno</t>
  </si>
  <si>
    <t>Levice</t>
  </si>
  <si>
    <t>Nitra</t>
  </si>
  <si>
    <t>Nové Zámky</t>
  </si>
  <si>
    <t>Šaľa</t>
  </si>
  <si>
    <t>Topoľčany</t>
  </si>
  <si>
    <t>Zlaté Moravce</t>
  </si>
  <si>
    <t>Žilinský kraj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</si>
  <si>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</si>
  <si>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</si>
  <si>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</si>
  <si>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</si>
  <si>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</si>
  <si>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</si>
  <si>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</si>
  <si>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</si>
  <si>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</si>
  <si>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</si>
  <si>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</si>
  <si>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Banskobystrický kraj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</si>
  <si>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</si>
  <si>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</si>
  <si>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</si>
  <si>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</si>
  <si>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</si>
  <si>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</si>
  <si>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</si>
  <si>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</si>
  <si>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</si>
  <si>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</si>
  <si>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</si>
  <si>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</si>
  <si>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</si>
  <si>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Prešovský kraj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</si>
  <si>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</si>
  <si>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</si>
  <si>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</si>
  <si>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</si>
  <si>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</si>
  <si>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</si>
  <si>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</si>
  <si>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</si>
  <si>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</si>
  <si>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</si>
  <si>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</si>
  <si>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</si>
  <si>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</si>
  <si>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Košický kraj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</si>
  <si>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</si>
  <si>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</si>
  <si>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</si>
  <si>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</si>
  <si>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</si>
  <si>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</si>
  <si>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</si>
  <si>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</si>
  <si>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</si>
  <si>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</si>
  <si>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</si>
  <si>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DHN a PkD        - dávka v hmotnej núdzi a príspevky k dávke</t>
  </si>
  <si>
    <t>PPnaK pre ŤZP - peňažné príspevky na kompenzáciu  pre ťažko zdravotne postihnutých občanov</t>
  </si>
  <si>
    <t>PnD                    - prídavok na dieťa</t>
  </si>
  <si>
    <t>RP                       - rodičovský príspevok</t>
  </si>
  <si>
    <t>Počet poberateľov vybraných sociálnych dávok podľa regiónov</t>
  </si>
  <si>
    <t xml:space="preserve">Poradie regiónov podľa počtu poberateľov dávky v hmotnej núdzi a príspevkov k dávke </t>
  </si>
  <si>
    <t xml:space="preserve">so spoločne posudzovanými osobami z počtu obyvateľov </t>
  </si>
  <si>
    <t xml:space="preserve">           </t>
  </si>
  <si>
    <t>Por.č.</t>
  </si>
  <si>
    <t>okres</t>
  </si>
  <si>
    <t>Počet pob. DHN so spoločne posudz.osobami</t>
  </si>
  <si>
    <t>Podiel osôb v HN z počtu obyv.  v %</t>
  </si>
  <si>
    <t>Banskobystrický  kraj</t>
  </si>
  <si>
    <t xml:space="preserve">Aktivačné príspevky </t>
  </si>
  <si>
    <t>A1a</t>
  </si>
  <si>
    <t>A1b</t>
  </si>
  <si>
    <t>A1c</t>
  </si>
  <si>
    <t>A2a</t>
  </si>
  <si>
    <t>A2b</t>
  </si>
  <si>
    <t>A2c</t>
  </si>
  <si>
    <t>A3a</t>
  </si>
  <si>
    <t>A3b</t>
  </si>
  <si>
    <t>A4</t>
  </si>
  <si>
    <t>A25</t>
  </si>
  <si>
    <t>T</t>
  </si>
  <si>
    <t>D350</t>
  </si>
  <si>
    <t>A1a – pre občana, ktorý je zamestnaný a zvyšuje si kvalifikáciu formou štúdia popri zamestnaní (§12 ods.3 písm.a)</t>
  </si>
  <si>
    <t>A1b -  AP pre občana, ktorý je zamestnaný a zúčastňuje sa na rekvalifikácii(§12 ods.3 písm.b)</t>
  </si>
  <si>
    <t>A1c -  AP pre občana, ktorý je zamestnaný a zúčastňuje sa MOS alebo dobrovoľných prác (§12 ods.3 písm.c)</t>
  </si>
  <si>
    <t>A2b -  APpre občana, ktorý je v evid.o uchádzačov o zamestnanie a zúčastňuje sa na rekvalifik.(§12 ods.4 písm.b)</t>
  </si>
  <si>
    <t>A2c -  APpre občana, ktorý je v evidencii o uchádzačov o zamestnanie a zúčastňuje sa na MOS(§12 ods.4 písm.c)</t>
  </si>
  <si>
    <t>A3a -  AP pre občana, ktorý bol dlhodobo nezamestnaný a zamestnal sa (§12 ods.9)</t>
  </si>
  <si>
    <t>A3b -  AP pre občana, ktorý bol dlhodobo nezamestnaný a začal vykonávať SZČ (§12 ods.10)</t>
  </si>
  <si>
    <t>A25 -   AP pre zaopatrené dieťa riešené v rámci rodiny do 25 rokov</t>
  </si>
  <si>
    <t>B -     príspevok na bývanie (§13 ods.3 písm.a,b)</t>
  </si>
  <si>
    <t>T -     zvýšenie DHN (príspevok pre tehotnú ženu) (§10 ods.3 a 4)</t>
  </si>
  <si>
    <t xml:space="preserve">1.6.4 Dotácia na motivačný príspevok </t>
  </si>
  <si>
    <t xml:space="preserve">1.4.4 Dotácia na motivačný príspevok </t>
  </si>
  <si>
    <t>A2a - AP pre občana, ktorý je v evidencii UoZ a zvyšuje si kvalifikáciu formou štúdia  popri zam(§12 ods.4 písm.a)</t>
  </si>
  <si>
    <t>A4 - AP pre občana v HN, ak študuje na str. alebo vysokej škole a vypláca sa mu rodičovský prísp. (§12 ods.5)</t>
  </si>
  <si>
    <t>1.6.4.1 pre pob.DHNaP</t>
  </si>
  <si>
    <t>1.6.4.2. s príjmom do ŽM</t>
  </si>
  <si>
    <t>2.8 Náhradná starostlivosť</t>
  </si>
  <si>
    <t>2.8.4. Osobitný opak.prísp. náhrad.rodičovi</t>
  </si>
  <si>
    <t>2.8.5. Príspevok pri zverení do náhr.star.</t>
  </si>
  <si>
    <t>2.8.6. Príspevok pri zániku náhr.star.</t>
  </si>
  <si>
    <t xml:space="preserve">2.8.2 Opakovaný prísp. náhr. rodičovi </t>
  </si>
  <si>
    <t>1.6.1.3. ostatné</t>
  </si>
  <si>
    <t>1.6.3.1. pre pob. DHNaP</t>
  </si>
  <si>
    <t>1.6.3.2. s príjmom do ŽM</t>
  </si>
  <si>
    <t>1.6.3.3. ostatné</t>
  </si>
  <si>
    <t>1.6.4.3. ostatné</t>
  </si>
  <si>
    <t xml:space="preserve">Čerpanie finančných prostriedkov na sociálne dávky a dotácie  (v tis.Sk ) </t>
  </si>
  <si>
    <t>3.1 Opakované Ppna K</t>
  </si>
  <si>
    <t>3.1.1. PP na osobnú asistenciu</t>
  </si>
  <si>
    <t>3.1.5. PP na prepravu</t>
  </si>
  <si>
    <t>3.1.7. PP na komp.zvýš.nákl.</t>
  </si>
  <si>
    <t>3.1.7.1. - dietne stravovanie</t>
  </si>
  <si>
    <t>3.1.7.2. - hygiena, opotr.šatstva</t>
  </si>
  <si>
    <t>3.1.7.3. - prevádzkamot. voz.</t>
  </si>
  <si>
    <t>3.1.7.4. - pes so špec.výcvikom</t>
  </si>
  <si>
    <t>3.1.8. PP za opatrovanie</t>
  </si>
  <si>
    <t>3.1.8.1. - celodenné 1 osoby</t>
  </si>
  <si>
    <t>3.1.8.2. - celodenné viac osôb</t>
  </si>
  <si>
    <t>3.1.8.3. - čiastočné 1 osoby</t>
  </si>
  <si>
    <t>3.1.8.4. - čiastočné viac osôb</t>
  </si>
  <si>
    <t>3.1.8.5. - komb. viac osôb</t>
  </si>
  <si>
    <t>3.1.2. PP na prepravu</t>
  </si>
  <si>
    <t>3.1.3. PP na kompenzáciu ZN</t>
  </si>
  <si>
    <t>3.1.3.1. - dietne stravovanie</t>
  </si>
  <si>
    <t>3.1.3.2. - hygiena, opotrebovanie</t>
  </si>
  <si>
    <t>3.1.4 - prevádzka os.m.vozidla</t>
  </si>
  <si>
    <t>3.1.5. - pes so šp.výcvikom</t>
  </si>
  <si>
    <t>3.2.1 PP na zaobstaranie pomôcky</t>
  </si>
  <si>
    <t>3.2.1.1. - na kúpu</t>
  </si>
  <si>
    <t>3.2.1.2. - na zácvik</t>
  </si>
  <si>
    <t>3.2.1.3. - na úpravu</t>
  </si>
  <si>
    <t>3.2.2 PP na opravu pomôcky</t>
  </si>
  <si>
    <t>3.2.3. PP na kúpu os. mot.vozidla</t>
  </si>
  <si>
    <t>3.2.4. PP na úpravu bytu, domu, garáže</t>
  </si>
  <si>
    <t xml:space="preserve">3.2. Jedorázové peňaž. príspevky na kompenzácie  s doplatkami za predchádzajúce mesiace </t>
  </si>
  <si>
    <t>1.3.3 Príspevok na bývanie</t>
  </si>
  <si>
    <t xml:space="preserve">Ochranné  príspevky </t>
  </si>
  <si>
    <t>Vysvetlivky :</t>
  </si>
  <si>
    <t xml:space="preserve">                o dieťa do 14 týždňov veku dieťaťa (§7 písm. c)</t>
  </si>
  <si>
    <t xml:space="preserve">                 posudku príslušného orgánu dieťa s ŤZP (§7 písm. d)</t>
  </si>
  <si>
    <t xml:space="preserve">O5 - ochranný príspevok pre občana, ktorý sa osobne, celodenne a riadne stará o občana, ktorý je podľa </t>
  </si>
  <si>
    <t xml:space="preserve">               posudku príslušného orgánu občan s ŤZP (§7 písm. e)</t>
  </si>
  <si>
    <t xml:space="preserve">              považuje choroba, porucha zdravia uznaný príslušným ošetrujúcim lekárom trvajúca nepretržite </t>
  </si>
  <si>
    <t xml:space="preserve">              viac ako 30 dní (§7 písm. f)</t>
  </si>
  <si>
    <t xml:space="preserve">               si nemôže zabezpečiť príjem vlastnou prácou (§7 písm. g)</t>
  </si>
  <si>
    <r>
      <t>O1 -</t>
    </r>
    <r>
      <rPr>
        <sz val="10"/>
        <rFont val="Times New Roman"/>
        <family val="1"/>
      </rPr>
      <t>ochranný príspevok pre občana, ktorý dosiahol vek potrebný na nárok na starobný dôchodok (§7 písm. a)</t>
    </r>
  </si>
  <si>
    <r>
      <t xml:space="preserve">O2 </t>
    </r>
    <r>
      <rPr>
        <sz val="10"/>
        <rFont val="Times New Roman"/>
        <family val="1"/>
      </rPr>
      <t>- ochranný príspevok pre občana, ktorý je invalidný (§7 písm. b)</t>
    </r>
  </si>
  <si>
    <r>
      <t>O3</t>
    </r>
    <r>
      <rPr>
        <sz val="10"/>
        <rFont val="Times New Roman"/>
        <family val="1"/>
      </rPr>
      <t xml:space="preserve"> - ochranný príspevok pre občana, ktorý je osamelým občanom, ktorý sa osobne, celodenne a riadne stará</t>
    </r>
  </si>
  <si>
    <r>
      <t>O4</t>
    </r>
    <r>
      <rPr>
        <sz val="10"/>
        <rFont val="Times New Roman"/>
        <family val="1"/>
      </rPr>
      <t xml:space="preserve"> - ochranný príspevok pre občana, ktorý sa osobne, celodenne a riadne stará o dieťa, ktoré je podľa </t>
    </r>
  </si>
  <si>
    <r>
      <t>O6</t>
    </r>
    <r>
      <rPr>
        <sz val="10"/>
        <rFont val="Times New Roman"/>
        <family val="1"/>
      </rPr>
      <t xml:space="preserve"> - ochranný príspevok pre občana, ktorý má nepriaznivý zdravotný stav, za ktorý sa na účely tohto zákona</t>
    </r>
  </si>
  <si>
    <r>
      <t>O7</t>
    </r>
    <r>
      <rPr>
        <sz val="10"/>
        <rFont val="Times New Roman"/>
        <family val="1"/>
      </rPr>
      <t xml:space="preserve"> - ochranný príspevok pre občana, ktorý sa zúčastňuje na resocializačných programoch, v rámci ktorých </t>
    </r>
  </si>
  <si>
    <t>3.1.6. PP za opatrovanie</t>
  </si>
  <si>
    <t>3.1.6.1. - celodenné 1 osoby</t>
  </si>
  <si>
    <t>3.1.6.2. - celodenné viac osôb</t>
  </si>
  <si>
    <t>3.1.6.3. - čiastočné 1 osoby</t>
  </si>
  <si>
    <t>3.1.6.4. - čiastočné viac osôb</t>
  </si>
  <si>
    <t>3.1.6.5. - kombinované viac osôb</t>
  </si>
  <si>
    <t>2.8.2 Opak. príspevok náhradnému rodičovi</t>
  </si>
  <si>
    <t>2.8.4. Osobitný opak.príspevok náhr.rodičovi</t>
  </si>
  <si>
    <t>2.8.5 Príspevok pri zverení do náhradnej starost.</t>
  </si>
  <si>
    <t>2.8.6 Príspevok pri zániku náhradnej starost.</t>
  </si>
  <si>
    <t>Tab. č. 3</t>
  </si>
  <si>
    <t>Tab. č.4</t>
  </si>
  <si>
    <t>Tab. č.6</t>
  </si>
  <si>
    <t>Tab. č.7</t>
  </si>
  <si>
    <t>Tab. č.5</t>
  </si>
  <si>
    <t>1.1.8. z toho Dávka v sume 350</t>
  </si>
  <si>
    <t>I.07</t>
  </si>
  <si>
    <t>2.5.1 Zvýš.prísp.pri nar.viac detí súč.</t>
  </si>
  <si>
    <t>2.5.2 Prísp. rod.,kt.sa narodili 3 a viac detí</t>
  </si>
  <si>
    <t>2.8.1. Opak. písp. dieťaťu (náhradní rodičia)</t>
  </si>
  <si>
    <t>II.07</t>
  </si>
  <si>
    <t>III.07</t>
  </si>
  <si>
    <t>Počet obyvateľov k 1.1.2005</t>
  </si>
  <si>
    <t>IV.07</t>
  </si>
  <si>
    <t xml:space="preserve">2.4.1 Príplatok k príspevku pri nar. dieťaťa </t>
  </si>
  <si>
    <t>V.07</t>
  </si>
  <si>
    <t>VI.07</t>
  </si>
  <si>
    <t>2.5 Príplatok k príspevku pri nar. dieťaťa</t>
  </si>
  <si>
    <t>2.6 Príspevok rodičom</t>
  </si>
  <si>
    <t>2.6.1 Zvýšený prísp.pri nar.viac detí súč.</t>
  </si>
  <si>
    <t>2.6.2 Prísp.rod,kt.sa narodili 3 a viac detí</t>
  </si>
  <si>
    <t>index           06.07/ 05.07</t>
  </si>
  <si>
    <t>VII.07</t>
  </si>
  <si>
    <t>o1</t>
  </si>
  <si>
    <t>o2</t>
  </si>
  <si>
    <t>o3</t>
  </si>
  <si>
    <t>o4</t>
  </si>
  <si>
    <t>o5</t>
  </si>
  <si>
    <t>o6</t>
  </si>
  <si>
    <t>o7</t>
  </si>
  <si>
    <t>VIII.07</t>
  </si>
  <si>
    <t>VIII.07/VII.07</t>
  </si>
  <si>
    <t>VIII.07/VIII.06</t>
  </si>
  <si>
    <t>august 2007</t>
  </si>
  <si>
    <t>Tab. č. 1</t>
  </si>
  <si>
    <t>Tab. č. 1 - dokončenie</t>
  </si>
  <si>
    <t>Tab. č. 2</t>
  </si>
  <si>
    <t>Tab. č. 3 dokončenie</t>
  </si>
  <si>
    <t>Tab. č.5- dokončenie</t>
  </si>
  <si>
    <t>Tab. č.6 - dokončenie</t>
  </si>
  <si>
    <t xml:space="preserve">              Tab. č.7 - dokončenie</t>
  </si>
  <si>
    <t>PD</t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</si>
</sst>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0.0"/>
    <numFmt numFmtId="169" formatCode="#,##0.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0000000"/>
  </numFmts>
  <fonts count="18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0"/>
      <name val="Times New Roman CE"/>
      <family val="1"/>
    </font>
    <font>
      <sz val="9"/>
      <name val="Times New Roman"/>
      <family val="1"/>
    </font>
    <font>
      <b/>
      <sz val="10"/>
      <name val="Times New Roman CE"/>
      <family val="1"/>
    </font>
    <font>
      <sz val="11"/>
      <name val="Times New Roman"/>
      <family val="1"/>
    </font>
    <font>
      <b/>
      <sz val="10"/>
      <name val="Arial"/>
      <family val="0"/>
    </font>
    <font>
      <b/>
      <sz val="8"/>
      <name val="Times New Roman"/>
      <family val="1"/>
    </font>
    <font>
      <sz val="9"/>
      <name val="Times New Roman CE"/>
      <family val="1"/>
    </font>
    <font>
      <b/>
      <sz val="12"/>
      <name val="Times New Roman"/>
      <family val="1"/>
    </font>
    <font>
      <b/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86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2" fillId="0" borderId="0" xfId="0" applyFont="1" applyAlignment="1">
      <alignment/>
    </xf>
    <xf numFmtId="49" fontId="4" fillId="2" borderId="1" xfId="0" applyNumberFormat="1" applyFont="1" applyFill="1" applyBorder="1" applyAlignment="1">
      <alignment horizontal="right" wrapText="1"/>
    </xf>
    <xf numFmtId="49" fontId="4" fillId="2" borderId="1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2" borderId="2" xfId="0" applyNumberFormat="1" applyFont="1" applyFill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/>
    </xf>
    <xf numFmtId="3" fontId="5" fillId="0" borderId="3" xfId="0" applyNumberFormat="1" applyFont="1" applyBorder="1" applyAlignment="1">
      <alignment horizontal="right"/>
    </xf>
    <xf numFmtId="16" fontId="5" fillId="0" borderId="3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16" fontId="5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0" fontId="3" fillId="0" borderId="1" xfId="0" applyFont="1" applyBorder="1" applyAlignment="1">
      <alignment horizontal="left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3" xfId="0" applyFont="1" applyBorder="1" applyAlignment="1">
      <alignment horizontal="left"/>
    </xf>
    <xf numFmtId="3" fontId="7" fillId="0" borderId="3" xfId="0" applyNumberFormat="1" applyFont="1" applyBorder="1" applyAlignment="1">
      <alignment horizontal="left"/>
    </xf>
    <xf numFmtId="0" fontId="9" fillId="0" borderId="1" xfId="0" applyFont="1" applyBorder="1" applyAlignment="1">
      <alignment horizontal="left"/>
    </xf>
    <xf numFmtId="3" fontId="4" fillId="2" borderId="1" xfId="0" applyNumberFormat="1" applyFont="1" applyFill="1" applyBorder="1" applyAlignment="1">
      <alignment horizontal="right"/>
    </xf>
    <xf numFmtId="1" fontId="7" fillId="0" borderId="3" xfId="0" applyNumberFormat="1" applyFont="1" applyBorder="1" applyAlignment="1">
      <alignment vertical="center"/>
    </xf>
    <xf numFmtId="3" fontId="7" fillId="0" borderId="4" xfId="0" applyNumberFormat="1" applyFont="1" applyBorder="1" applyAlignment="1">
      <alignment/>
    </xf>
    <xf numFmtId="0" fontId="10" fillId="0" borderId="0" xfId="0" applyFont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Font="1" applyBorder="1" applyAlignment="1">
      <alignment vertical="top" wrapText="1"/>
    </xf>
    <xf numFmtId="1" fontId="7" fillId="0" borderId="2" xfId="0" applyNumberFormat="1" applyFont="1" applyBorder="1" applyAlignment="1">
      <alignment vertical="center"/>
    </xf>
    <xf numFmtId="3" fontId="7" fillId="0" borderId="2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1" fontId="7" fillId="0" borderId="4" xfId="0" applyNumberFormat="1" applyFont="1" applyBorder="1" applyAlignment="1">
      <alignment vertical="center"/>
    </xf>
    <xf numFmtId="0" fontId="10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0" xfId="0" applyFont="1" applyAlignment="1">
      <alignment/>
    </xf>
    <xf numFmtId="0" fontId="10" fillId="0" borderId="2" xfId="0" applyFont="1" applyBorder="1" applyAlignment="1">
      <alignment/>
    </xf>
    <xf numFmtId="0" fontId="8" fillId="0" borderId="0" xfId="0" applyFont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8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right"/>
    </xf>
    <xf numFmtId="16" fontId="8" fillId="0" borderId="3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/>
    </xf>
    <xf numFmtId="3" fontId="8" fillId="0" borderId="4" xfId="0" applyNumberFormat="1" applyFont="1" applyBorder="1" applyAlignment="1">
      <alignment/>
    </xf>
    <xf numFmtId="0" fontId="12" fillId="0" borderId="0" xfId="0" applyFont="1" applyAlignment="1">
      <alignment/>
    </xf>
    <xf numFmtId="3" fontId="3" fillId="0" borderId="3" xfId="0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0" fontId="4" fillId="0" borderId="0" xfId="0" applyFont="1" applyAlignment="1">
      <alignment/>
    </xf>
    <xf numFmtId="3" fontId="8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 horizontal="left"/>
    </xf>
    <xf numFmtId="1" fontId="5" fillId="0" borderId="3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49" fontId="2" fillId="0" borderId="0" xfId="0" applyNumberFormat="1" applyFont="1" applyAlignment="1">
      <alignment/>
    </xf>
    <xf numFmtId="0" fontId="4" fillId="0" borderId="4" xfId="0" applyFont="1" applyBorder="1" applyAlignment="1" applyProtection="1">
      <alignment/>
      <protection locked="0"/>
    </xf>
    <xf numFmtId="0" fontId="4" fillId="0" borderId="2" xfId="0" applyFont="1" applyBorder="1" applyAlignment="1">
      <alignment/>
    </xf>
    <xf numFmtId="3" fontId="3" fillId="0" borderId="2" xfId="0" applyNumberFormat="1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15" fillId="0" borderId="2" xfId="0" applyNumberFormat="1" applyFont="1" applyBorder="1" applyAlignment="1">
      <alignment/>
    </xf>
    <xf numFmtId="3" fontId="15" fillId="0" borderId="1" xfId="0" applyNumberFormat="1" applyFont="1" applyBorder="1" applyAlignment="1">
      <alignment/>
    </xf>
    <xf numFmtId="3" fontId="8" fillId="0" borderId="2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3" xfId="0" applyNumberFormat="1" applyFont="1" applyFill="1" applyBorder="1" applyAlignment="1">
      <alignment/>
    </xf>
    <xf numFmtId="3" fontId="13" fillId="0" borderId="3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" fontId="13" fillId="0" borderId="1" xfId="0" applyNumberFormat="1" applyFont="1" applyBorder="1" applyAlignment="1">
      <alignment/>
    </xf>
    <xf numFmtId="3" fontId="5" fillId="0" borderId="4" xfId="0" applyNumberFormat="1" applyFont="1" applyFill="1" applyBorder="1" applyAlignment="1">
      <alignment/>
    </xf>
    <xf numFmtId="3" fontId="13" fillId="0" borderId="4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4" xfId="0" applyNumberFormat="1" applyFont="1" applyBorder="1" applyAlignment="1">
      <alignment/>
    </xf>
    <xf numFmtId="3" fontId="13" fillId="0" borderId="2" xfId="0" applyNumberFormat="1" applyFont="1" applyBorder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0" fillId="0" borderId="3" xfId="0" applyFont="1" applyFill="1" applyBorder="1" applyAlignment="1">
      <alignment/>
    </xf>
    <xf numFmtId="0" fontId="5" fillId="0" borderId="3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4" xfId="0" applyFont="1" applyFill="1" applyBorder="1" applyAlignment="1">
      <alignment/>
    </xf>
    <xf numFmtId="4" fontId="5" fillId="0" borderId="3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4" fontId="5" fillId="0" borderId="2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5" fillId="0" borderId="0" xfId="0" applyNumberFormat="1" applyFont="1" applyAlignment="1" applyProtection="1">
      <alignment/>
      <protection locked="0"/>
    </xf>
    <xf numFmtId="0" fontId="3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" fontId="5" fillId="0" borderId="6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6" xfId="0" applyFont="1" applyBorder="1" applyAlignment="1">
      <alignment/>
    </xf>
    <xf numFmtId="3" fontId="5" fillId="0" borderId="6" xfId="0" applyNumberFormat="1" applyFont="1" applyBorder="1" applyAlignment="1">
      <alignment/>
    </xf>
    <xf numFmtId="0" fontId="5" fillId="0" borderId="7" xfId="0" applyFont="1" applyBorder="1" applyAlignment="1">
      <alignment/>
    </xf>
    <xf numFmtId="16" fontId="5" fillId="0" borderId="7" xfId="0" applyNumberFormat="1" applyFont="1" applyBorder="1" applyAlignment="1">
      <alignment/>
    </xf>
    <xf numFmtId="16" fontId="5" fillId="0" borderId="8" xfId="0" applyNumberFormat="1" applyFont="1" applyBorder="1" applyAlignment="1">
      <alignment/>
    </xf>
    <xf numFmtId="0" fontId="8" fillId="0" borderId="3" xfId="0" applyFont="1" applyBorder="1" applyAlignment="1">
      <alignment horizontal="left"/>
    </xf>
    <xf numFmtId="16" fontId="6" fillId="0" borderId="3" xfId="0" applyNumberFormat="1" applyFont="1" applyBorder="1" applyAlignment="1">
      <alignment/>
    </xf>
    <xf numFmtId="0" fontId="5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5" fillId="0" borderId="9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3" fontId="4" fillId="0" borderId="1" xfId="0" applyNumberFormat="1" applyFont="1" applyBorder="1" applyAlignment="1">
      <alignment/>
    </xf>
    <xf numFmtId="0" fontId="9" fillId="0" borderId="3" xfId="0" applyFont="1" applyBorder="1" applyAlignment="1">
      <alignment horizontal="left"/>
    </xf>
    <xf numFmtId="3" fontId="4" fillId="2" borderId="4" xfId="0" applyNumberFormat="1" applyFont="1" applyFill="1" applyBorder="1" applyAlignment="1">
      <alignment horizontal="right"/>
    </xf>
    <xf numFmtId="3" fontId="5" fillId="0" borderId="4" xfId="0" applyNumberFormat="1" applyFont="1" applyBorder="1" applyAlignment="1">
      <alignment/>
    </xf>
    <xf numFmtId="0" fontId="3" fillId="0" borderId="1" xfId="0" applyFont="1" applyBorder="1" applyAlignment="1">
      <alignment wrapText="1"/>
    </xf>
    <xf numFmtId="3" fontId="7" fillId="0" borderId="2" xfId="0" applyNumberFormat="1" applyFont="1" applyBorder="1" applyAlignment="1">
      <alignment horizontal="left"/>
    </xf>
    <xf numFmtId="3" fontId="3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3" fillId="0" borderId="4" xfId="0" applyFont="1" applyBorder="1" applyAlignment="1" applyProtection="1">
      <alignment/>
      <protection locked="0"/>
    </xf>
    <xf numFmtId="0" fontId="3" fillId="0" borderId="2" xfId="0" applyFont="1" applyBorder="1" applyAlignment="1">
      <alignment/>
    </xf>
    <xf numFmtId="0" fontId="5" fillId="0" borderId="3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1" fontId="5" fillId="0" borderId="2" xfId="0" applyNumberFormat="1" applyFont="1" applyBorder="1" applyAlignment="1">
      <alignment/>
    </xf>
    <xf numFmtId="0" fontId="0" fillId="0" borderId="4" xfId="0" applyBorder="1" applyAlignment="1">
      <alignment/>
    </xf>
    <xf numFmtId="3" fontId="4" fillId="0" borderId="4" xfId="0" applyNumberFormat="1" applyFont="1" applyFill="1" applyBorder="1" applyAlignment="1">
      <alignment/>
    </xf>
    <xf numFmtId="4" fontId="4" fillId="0" borderId="4" xfId="0" applyNumberFormat="1" applyFont="1" applyFill="1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3" xfId="0" applyNumberFormat="1" applyFont="1" applyBorder="1" applyAlignment="1">
      <alignment/>
    </xf>
    <xf numFmtId="0" fontId="7" fillId="0" borderId="3" xfId="0" applyNumberFormat="1" applyFont="1" applyBorder="1" applyAlignment="1">
      <alignment/>
    </xf>
    <xf numFmtId="0" fontId="7" fillId="0" borderId="2" xfId="0" applyNumberFormat="1" applyFont="1" applyBorder="1" applyAlignment="1">
      <alignment/>
    </xf>
    <xf numFmtId="49" fontId="2" fillId="2" borderId="5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1" fontId="5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Border="1" applyAlignment="1">
      <alignment/>
    </xf>
    <xf numFmtId="1" fontId="8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10" fillId="0" borderId="0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1" fontId="7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3" fontId="3" fillId="0" borderId="0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  <xf numFmtId="3" fontId="13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4" fontId="5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4" fillId="0" borderId="4" xfId="0" applyFont="1" applyBorder="1" applyAlignment="1">
      <alignment wrapText="1"/>
    </xf>
    <xf numFmtId="0" fontId="11" fillId="0" borderId="2" xfId="0" applyFont="1" applyBorder="1" applyAlignment="1">
      <alignment wrapText="1"/>
    </xf>
    <xf numFmtId="0" fontId="3" fillId="0" borderId="4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12" fillId="0" borderId="4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" fontId="4" fillId="0" borderId="4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4" fillId="0" borderId="2" xfId="0" applyFont="1" applyFill="1" applyBorder="1" applyAlignment="1">
      <alignment wrapText="1"/>
    </xf>
    <xf numFmtId="1" fontId="4" fillId="0" borderId="3" xfId="0" applyNumberFormat="1" applyFont="1" applyFill="1" applyBorder="1" applyAlignment="1">
      <alignment horizontal="center" wrapText="1"/>
    </xf>
    <xf numFmtId="1" fontId="4" fillId="0" borderId="2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N19" sqref="N19"/>
    </sheetView>
  </sheetViews>
  <sheetFormatPr defaultColWidth="9.140625" defaultRowHeight="12.75"/>
  <cols>
    <col min="1" max="1" width="35.8515625" style="9" customWidth="1"/>
    <col min="2" max="9" width="7.57421875" style="41" customWidth="1"/>
    <col min="10" max="10" width="7.57421875" style="9" hidden="1" customWidth="1"/>
    <col min="11" max="11" width="5.7109375" style="9" hidden="1" customWidth="1"/>
    <col min="12" max="12" width="0" style="9" hidden="1" customWidth="1"/>
    <col min="13" max="16384" width="9.140625" style="9" customWidth="1"/>
  </cols>
  <sheetData>
    <row r="1" spans="1:9" s="3" customFormat="1" ht="1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s="3" customFormat="1" ht="15" customHeight="1">
      <c r="A2" s="1"/>
      <c r="B2" s="2"/>
      <c r="C2" s="2"/>
      <c r="D2" s="2"/>
      <c r="E2" s="2"/>
      <c r="F2" s="2"/>
      <c r="G2" s="2"/>
      <c r="H2" s="2"/>
      <c r="I2" s="105" t="s">
        <v>288</v>
      </c>
    </row>
    <row r="3" spans="1:11" s="6" customFormat="1" ht="12" customHeight="1">
      <c r="A3" s="4"/>
      <c r="B3" s="5" t="s">
        <v>260</v>
      </c>
      <c r="C3" s="5" t="s">
        <v>264</v>
      </c>
      <c r="D3" s="5" t="s">
        <v>265</v>
      </c>
      <c r="E3" s="5" t="s">
        <v>267</v>
      </c>
      <c r="F3" s="5" t="s">
        <v>269</v>
      </c>
      <c r="G3" s="5" t="s">
        <v>270</v>
      </c>
      <c r="H3" s="5" t="s">
        <v>276</v>
      </c>
      <c r="I3" s="5" t="s">
        <v>284</v>
      </c>
      <c r="J3" s="6" t="s">
        <v>285</v>
      </c>
      <c r="K3" s="6" t="s">
        <v>286</v>
      </c>
    </row>
    <row r="4" spans="1:9" ht="12.75" customHeight="1">
      <c r="A4" s="7" t="s">
        <v>1</v>
      </c>
      <c r="B4" s="8"/>
      <c r="C4" s="8"/>
      <c r="D4" s="8"/>
      <c r="E4" s="8"/>
      <c r="F4" s="8"/>
      <c r="G4" s="8"/>
      <c r="H4" s="8"/>
      <c r="I4" s="8"/>
    </row>
    <row r="5" spans="1:11" s="6" customFormat="1" ht="12" customHeight="1">
      <c r="A5" s="129" t="s">
        <v>2</v>
      </c>
      <c r="B5" s="122">
        <v>211099</v>
      </c>
      <c r="C5" s="122">
        <v>210888</v>
      </c>
      <c r="D5" s="122">
        <v>210683</v>
      </c>
      <c r="E5" s="122">
        <v>209150</v>
      </c>
      <c r="F5" s="122">
        <v>205167</v>
      </c>
      <c r="G5" s="122">
        <v>201706</v>
      </c>
      <c r="H5" s="122">
        <v>197739</v>
      </c>
      <c r="I5" s="122">
        <v>184013</v>
      </c>
      <c r="J5" s="150">
        <f>I5/H5*100</f>
        <v>93.05852664370711</v>
      </c>
      <c r="K5" s="150">
        <v>112.4443928431756</v>
      </c>
    </row>
    <row r="6" spans="1:11" ht="12.75" customHeight="1" hidden="1">
      <c r="A6" s="10" t="s">
        <v>3</v>
      </c>
      <c r="B6" s="118">
        <v>2</v>
      </c>
      <c r="C6" s="118">
        <v>6</v>
      </c>
      <c r="D6" s="118">
        <v>7</v>
      </c>
      <c r="E6" s="118">
        <v>2</v>
      </c>
      <c r="F6" s="118">
        <v>2</v>
      </c>
      <c r="G6" s="118">
        <v>2</v>
      </c>
      <c r="H6" s="118">
        <v>1</v>
      </c>
      <c r="I6" s="118">
        <v>0</v>
      </c>
      <c r="J6" s="150">
        <f aca="true" t="shared" si="0" ref="J6:J69">I6/H6*100</f>
        <v>0</v>
      </c>
      <c r="K6" s="149"/>
    </row>
    <row r="7" spans="1:11" ht="12.75" customHeight="1" hidden="1">
      <c r="A7" s="10" t="s">
        <v>4</v>
      </c>
      <c r="B7" s="17">
        <v>7164</v>
      </c>
      <c r="C7" s="17">
        <v>7335</v>
      </c>
      <c r="D7" s="17">
        <v>7654</v>
      </c>
      <c r="E7" s="17">
        <v>7349</v>
      </c>
      <c r="F7" s="17">
        <v>6916</v>
      </c>
      <c r="G7" s="17">
        <v>6585</v>
      </c>
      <c r="H7" s="17">
        <v>6342</v>
      </c>
      <c r="I7" s="17">
        <v>5978</v>
      </c>
      <c r="J7" s="150">
        <f t="shared" si="0"/>
        <v>94.26048565121413</v>
      </c>
      <c r="K7" s="149"/>
    </row>
    <row r="8" spans="1:11" ht="12.75" customHeight="1" hidden="1">
      <c r="A8" s="10" t="s">
        <v>5</v>
      </c>
      <c r="B8" s="17">
        <v>3514</v>
      </c>
      <c r="C8" s="17">
        <v>3431</v>
      </c>
      <c r="D8" s="17">
        <v>3562</v>
      </c>
      <c r="E8" s="17">
        <v>3637</v>
      </c>
      <c r="F8" s="17">
        <v>3685</v>
      </c>
      <c r="G8" s="17">
        <v>3779</v>
      </c>
      <c r="H8" s="17">
        <v>3672</v>
      </c>
      <c r="I8" s="17">
        <v>3589</v>
      </c>
      <c r="J8" s="150">
        <f t="shared" si="0"/>
        <v>97.73965141612202</v>
      </c>
      <c r="K8" s="149"/>
    </row>
    <row r="9" spans="1:11" ht="12.75" customHeight="1">
      <c r="A9" s="12" t="s">
        <v>6</v>
      </c>
      <c r="B9" s="17">
        <v>111342</v>
      </c>
      <c r="C9" s="17">
        <v>112002</v>
      </c>
      <c r="D9" s="17">
        <v>111928</v>
      </c>
      <c r="E9" s="17">
        <v>111107</v>
      </c>
      <c r="F9" s="17">
        <v>108400</v>
      </c>
      <c r="G9" s="17">
        <v>105702</v>
      </c>
      <c r="H9" s="17">
        <v>103581</v>
      </c>
      <c r="I9" s="17">
        <v>100400</v>
      </c>
      <c r="J9" s="150">
        <f t="shared" si="0"/>
        <v>96.92897346038366</v>
      </c>
      <c r="K9" s="149">
        <v>84.6978631505243</v>
      </c>
    </row>
    <row r="10" spans="1:11" ht="12.75" customHeight="1">
      <c r="A10" s="10" t="s">
        <v>7</v>
      </c>
      <c r="B10" s="17">
        <v>38762</v>
      </c>
      <c r="C10" s="17">
        <v>41056</v>
      </c>
      <c r="D10" s="17">
        <v>38173</v>
      </c>
      <c r="E10" s="17">
        <v>36843</v>
      </c>
      <c r="F10" s="17">
        <v>35550</v>
      </c>
      <c r="G10" s="17">
        <v>34843</v>
      </c>
      <c r="H10" s="17">
        <v>34727</v>
      </c>
      <c r="I10" s="17">
        <v>34081</v>
      </c>
      <c r="J10" s="150">
        <f t="shared" si="0"/>
        <v>98.13977596682697</v>
      </c>
      <c r="K10" s="149">
        <v>81.68983700862896</v>
      </c>
    </row>
    <row r="11" spans="1:11" s="13" customFormat="1" ht="12.75" customHeight="1">
      <c r="A11" s="10" t="s">
        <v>8</v>
      </c>
      <c r="B11" s="119">
        <v>4437</v>
      </c>
      <c r="C11" s="119">
        <v>4443</v>
      </c>
      <c r="D11" s="119">
        <v>4452</v>
      </c>
      <c r="E11" s="119">
        <v>4445</v>
      </c>
      <c r="F11" s="119">
        <v>4322</v>
      </c>
      <c r="G11" s="119">
        <v>4195</v>
      </c>
      <c r="H11" s="119">
        <v>3989</v>
      </c>
      <c r="I11" s="119">
        <v>3882</v>
      </c>
      <c r="J11" s="150">
        <f t="shared" si="0"/>
        <v>97.31762346452744</v>
      </c>
      <c r="K11" s="151">
        <v>92.58287622227522</v>
      </c>
    </row>
    <row r="12" spans="1:11" s="13" customFormat="1" ht="12.75" customHeight="1">
      <c r="A12" s="10" t="s">
        <v>259</v>
      </c>
      <c r="B12" s="119">
        <v>1112</v>
      </c>
      <c r="C12" s="119">
        <v>1177</v>
      </c>
      <c r="D12" s="119">
        <v>1886</v>
      </c>
      <c r="E12" s="119">
        <v>1876</v>
      </c>
      <c r="F12" s="119">
        <v>1812</v>
      </c>
      <c r="G12" s="119">
        <v>1756</v>
      </c>
      <c r="H12" s="119">
        <v>1780</v>
      </c>
      <c r="I12" s="119">
        <v>1710</v>
      </c>
      <c r="J12" s="150">
        <f t="shared" si="0"/>
        <v>96.06741573033707</v>
      </c>
      <c r="K12" s="151">
        <v>111.8378024852845</v>
      </c>
    </row>
    <row r="13" spans="1:11" ht="12.75" customHeight="1">
      <c r="A13" s="10" t="s">
        <v>10</v>
      </c>
      <c r="B13" s="17">
        <v>403855</v>
      </c>
      <c r="C13" s="17">
        <v>403254</v>
      </c>
      <c r="D13" s="17">
        <v>403875</v>
      </c>
      <c r="E13" s="17">
        <v>401191</v>
      </c>
      <c r="F13" s="17">
        <v>393390</v>
      </c>
      <c r="G13" s="17">
        <v>386314</v>
      </c>
      <c r="H13" s="17">
        <v>377241</v>
      </c>
      <c r="I13" s="17">
        <v>355262</v>
      </c>
      <c r="J13" s="150">
        <f t="shared" si="0"/>
        <v>94.17375099737303</v>
      </c>
      <c r="K13" s="149">
        <v>101.05503295377937</v>
      </c>
    </row>
    <row r="14" spans="1:11" ht="12.75" customHeight="1">
      <c r="A14" s="10" t="s">
        <v>11</v>
      </c>
      <c r="B14" s="17">
        <v>133075</v>
      </c>
      <c r="C14" s="17">
        <v>132674</v>
      </c>
      <c r="D14" s="17">
        <v>133215</v>
      </c>
      <c r="E14" s="17">
        <v>132405</v>
      </c>
      <c r="F14" s="17">
        <v>129636</v>
      </c>
      <c r="G14" s="17">
        <v>127041</v>
      </c>
      <c r="H14" s="17">
        <v>123368</v>
      </c>
      <c r="I14" s="17">
        <v>120626</v>
      </c>
      <c r="J14" s="150">
        <f t="shared" si="0"/>
        <v>97.77738149276959</v>
      </c>
      <c r="K14" s="149">
        <v>87.78609843605587</v>
      </c>
    </row>
    <row r="15" spans="1:11" ht="12.75" customHeight="1">
      <c r="A15" s="10" t="s">
        <v>12</v>
      </c>
      <c r="B15" s="17">
        <v>125572</v>
      </c>
      <c r="C15" s="17">
        <v>125253</v>
      </c>
      <c r="D15" s="17">
        <v>125872</v>
      </c>
      <c r="E15" s="17">
        <v>125267</v>
      </c>
      <c r="F15" s="17">
        <v>122766</v>
      </c>
      <c r="G15" s="17">
        <v>120368</v>
      </c>
      <c r="H15" s="17">
        <v>117014</v>
      </c>
      <c r="I15" s="17">
        <v>114588</v>
      </c>
      <c r="J15" s="150">
        <f t="shared" si="0"/>
        <v>97.92674380843319</v>
      </c>
      <c r="K15" s="149">
        <v>88.38870419080384</v>
      </c>
    </row>
    <row r="16" spans="1:11" ht="12.75" customHeight="1">
      <c r="A16" s="10" t="s">
        <v>13</v>
      </c>
      <c r="B16" s="17">
        <v>7503</v>
      </c>
      <c r="C16" s="17">
        <v>7421</v>
      </c>
      <c r="D16" s="17">
        <v>7343</v>
      </c>
      <c r="E16" s="17">
        <v>7138</v>
      </c>
      <c r="F16" s="17">
        <v>6870</v>
      </c>
      <c r="G16" s="17">
        <v>6673</v>
      </c>
      <c r="H16" s="17">
        <v>6354</v>
      </c>
      <c r="I16" s="17">
        <v>6038</v>
      </c>
      <c r="J16" s="150">
        <f t="shared" si="0"/>
        <v>95.0267548001259</v>
      </c>
      <c r="K16" s="149">
        <v>77.72914521112256</v>
      </c>
    </row>
    <row r="17" spans="1:11" ht="12.75" customHeight="1">
      <c r="A17" s="10" t="s">
        <v>14</v>
      </c>
      <c r="B17" s="17"/>
      <c r="C17" s="17"/>
      <c r="D17" s="17"/>
      <c r="E17" s="17"/>
      <c r="F17" s="17"/>
      <c r="G17" s="17"/>
      <c r="H17" s="17"/>
      <c r="I17" s="17"/>
      <c r="J17" s="150"/>
      <c r="K17" s="149"/>
    </row>
    <row r="18" spans="1:11" ht="12.75" customHeight="1">
      <c r="A18" s="10" t="s">
        <v>15</v>
      </c>
      <c r="B18" s="17">
        <v>403568</v>
      </c>
      <c r="C18" s="17">
        <v>403010</v>
      </c>
      <c r="D18" s="17">
        <v>403828</v>
      </c>
      <c r="E18" s="17">
        <v>401174</v>
      </c>
      <c r="F18" s="17">
        <v>393373</v>
      </c>
      <c r="G18" s="17">
        <v>386298</v>
      </c>
      <c r="H18" s="17">
        <v>377227</v>
      </c>
      <c r="I18" s="17">
        <v>355248</v>
      </c>
      <c r="J18" s="150">
        <f t="shared" si="0"/>
        <v>94.17353476818997</v>
      </c>
      <c r="K18" s="149">
        <v>101.15002747651683</v>
      </c>
    </row>
    <row r="19" spans="1:11" ht="12.75" customHeight="1">
      <c r="A19" s="10" t="s">
        <v>16</v>
      </c>
      <c r="B19" s="17">
        <v>100747</v>
      </c>
      <c r="C19" s="17">
        <v>96797</v>
      </c>
      <c r="D19" s="17">
        <v>101748</v>
      </c>
      <c r="E19" s="17">
        <v>101659</v>
      </c>
      <c r="F19" s="17">
        <v>100054</v>
      </c>
      <c r="G19" s="17">
        <v>96784</v>
      </c>
      <c r="H19" s="17">
        <v>92749</v>
      </c>
      <c r="I19" s="17">
        <v>91625</v>
      </c>
      <c r="J19" s="150">
        <f t="shared" si="0"/>
        <v>98.78812709570994</v>
      </c>
      <c r="K19" s="149">
        <v>85.135938748583</v>
      </c>
    </row>
    <row r="20" spans="1:11" ht="12.75" customHeight="1">
      <c r="A20" s="10" t="s">
        <v>17</v>
      </c>
      <c r="B20" s="17">
        <v>5501</v>
      </c>
      <c r="C20" s="17">
        <v>4528</v>
      </c>
      <c r="D20" s="17">
        <v>4175</v>
      </c>
      <c r="E20" s="17">
        <v>3990</v>
      </c>
      <c r="F20" s="17">
        <v>3884</v>
      </c>
      <c r="G20" s="17">
        <v>4054</v>
      </c>
      <c r="H20" s="17">
        <v>4121</v>
      </c>
      <c r="I20" s="17">
        <v>4284</v>
      </c>
      <c r="J20" s="150">
        <f t="shared" si="0"/>
        <v>103.9553506430478</v>
      </c>
      <c r="K20" s="149">
        <v>81.32118451025056</v>
      </c>
    </row>
    <row r="21" spans="1:11" ht="12.75" customHeight="1">
      <c r="A21" s="10" t="s">
        <v>18</v>
      </c>
      <c r="B21" s="17">
        <v>581</v>
      </c>
      <c r="C21" s="133">
        <v>579</v>
      </c>
      <c r="D21" s="133">
        <v>541</v>
      </c>
      <c r="E21" s="133">
        <v>519</v>
      </c>
      <c r="F21" s="133">
        <v>513</v>
      </c>
      <c r="G21" s="133">
        <v>572</v>
      </c>
      <c r="H21" s="133">
        <v>585</v>
      </c>
      <c r="I21" s="133">
        <v>545</v>
      </c>
      <c r="J21" s="150">
        <f t="shared" si="0"/>
        <v>93.16239316239316</v>
      </c>
      <c r="K21" s="149">
        <v>69.87179487179486</v>
      </c>
    </row>
    <row r="22" spans="1:11" ht="12.75" customHeight="1">
      <c r="A22" s="12" t="s">
        <v>228</v>
      </c>
      <c r="B22" s="17">
        <v>121100</v>
      </c>
      <c r="C22" s="17">
        <v>121485</v>
      </c>
      <c r="D22" s="17">
        <v>121984</v>
      </c>
      <c r="E22" s="17">
        <v>121671</v>
      </c>
      <c r="F22" s="17">
        <v>120546</v>
      </c>
      <c r="G22" s="17">
        <v>115767</v>
      </c>
      <c r="H22" s="17"/>
      <c r="I22" s="17">
        <v>104788</v>
      </c>
      <c r="J22" s="150"/>
      <c r="K22" s="149"/>
    </row>
    <row r="23" spans="1:11" ht="12.75" customHeight="1">
      <c r="A23" s="12" t="s">
        <v>19</v>
      </c>
      <c r="B23" s="17">
        <v>96440</v>
      </c>
      <c r="C23" s="17">
        <v>95417</v>
      </c>
      <c r="D23" s="17">
        <v>95776</v>
      </c>
      <c r="E23" s="17">
        <v>96502</v>
      </c>
      <c r="F23" s="17">
        <v>95423</v>
      </c>
      <c r="G23" s="17">
        <v>94912</v>
      </c>
      <c r="H23" s="110">
        <v>93653</v>
      </c>
      <c r="I23" s="110">
        <v>78189</v>
      </c>
      <c r="J23" s="150">
        <f t="shared" si="0"/>
        <v>83.487982232283</v>
      </c>
      <c r="K23" s="149">
        <v>271.8766299245454</v>
      </c>
    </row>
    <row r="24" spans="1:11" ht="12.75" customHeight="1">
      <c r="A24" s="12" t="s">
        <v>20</v>
      </c>
      <c r="B24" s="17">
        <v>223</v>
      </c>
      <c r="C24" s="17">
        <v>273</v>
      </c>
      <c r="D24" s="17">
        <v>275</v>
      </c>
      <c r="E24" s="17">
        <v>238</v>
      </c>
      <c r="F24" s="17">
        <v>271</v>
      </c>
      <c r="G24" s="17">
        <v>306</v>
      </c>
      <c r="H24" s="17">
        <v>260</v>
      </c>
      <c r="I24" s="17">
        <v>246</v>
      </c>
      <c r="J24" s="150">
        <f t="shared" si="0"/>
        <v>94.61538461538461</v>
      </c>
      <c r="K24" s="149">
        <v>107.4235807860262</v>
      </c>
    </row>
    <row r="25" spans="1:11" s="14" customFormat="1" ht="12.75" customHeight="1">
      <c r="A25" s="23" t="s">
        <v>21</v>
      </c>
      <c r="B25" s="120">
        <v>3851</v>
      </c>
      <c r="C25" s="120">
        <v>3845</v>
      </c>
      <c r="D25" s="120">
        <v>3853</v>
      </c>
      <c r="E25" s="120">
        <v>3962</v>
      </c>
      <c r="F25" s="120">
        <v>3996</v>
      </c>
      <c r="G25" s="120">
        <v>4113</v>
      </c>
      <c r="H25" s="120">
        <v>4156</v>
      </c>
      <c r="I25" s="120">
        <v>4119</v>
      </c>
      <c r="J25" s="150">
        <f t="shared" si="0"/>
        <v>99.10972088546679</v>
      </c>
      <c r="K25" s="149">
        <v>119.39130434782608</v>
      </c>
    </row>
    <row r="26" spans="1:11" ht="12.75" customHeight="1">
      <c r="A26" s="109" t="s">
        <v>22</v>
      </c>
      <c r="B26" s="110">
        <v>99313</v>
      </c>
      <c r="C26" s="110">
        <v>88103</v>
      </c>
      <c r="D26" s="110">
        <v>91084</v>
      </c>
      <c r="E26" s="110">
        <v>95218</v>
      </c>
      <c r="F26" s="110">
        <v>97493</v>
      </c>
      <c r="G26" s="110">
        <v>95994</v>
      </c>
      <c r="H26" s="110">
        <v>4102</v>
      </c>
      <c r="I26" s="110">
        <v>1564</v>
      </c>
      <c r="J26" s="150">
        <f t="shared" si="0"/>
        <v>38.127742564602634</v>
      </c>
      <c r="K26" s="149">
        <v>84.95382944052146</v>
      </c>
    </row>
    <row r="27" spans="1:11" ht="12.75" customHeight="1">
      <c r="A27" s="15" t="s">
        <v>23</v>
      </c>
      <c r="B27" s="16">
        <v>76065</v>
      </c>
      <c r="C27" s="16">
        <v>70048</v>
      </c>
      <c r="D27" s="16">
        <v>70727</v>
      </c>
      <c r="E27" s="16">
        <v>73745</v>
      </c>
      <c r="F27" s="16">
        <v>73262</v>
      </c>
      <c r="G27" s="16">
        <v>73695</v>
      </c>
      <c r="H27" s="16">
        <v>3034</v>
      </c>
      <c r="I27" s="16">
        <v>1205</v>
      </c>
      <c r="J27" s="150">
        <f t="shared" si="0"/>
        <v>39.71654581410679</v>
      </c>
      <c r="K27" s="149">
        <v>79.96018579960186</v>
      </c>
    </row>
    <row r="28" spans="1:11" ht="12.75" customHeight="1">
      <c r="A28" s="10" t="s">
        <v>24</v>
      </c>
      <c r="B28" s="16">
        <v>11758</v>
      </c>
      <c r="C28" s="16">
        <v>7164</v>
      </c>
      <c r="D28" s="16">
        <v>9370</v>
      </c>
      <c r="E28" s="16">
        <v>10600</v>
      </c>
      <c r="F28" s="16">
        <v>10886</v>
      </c>
      <c r="G28" s="16">
        <v>11133</v>
      </c>
      <c r="H28" s="16">
        <v>914</v>
      </c>
      <c r="I28" s="16">
        <v>318</v>
      </c>
      <c r="J28" s="150">
        <f t="shared" si="0"/>
        <v>34.79212253829322</v>
      </c>
      <c r="K28" s="149">
        <v>117.34317343173433</v>
      </c>
    </row>
    <row r="29" spans="1:11" ht="12.75" customHeight="1">
      <c r="A29" s="113" t="s">
        <v>194</v>
      </c>
      <c r="B29" s="16">
        <v>11490</v>
      </c>
      <c r="C29" s="16">
        <v>10891</v>
      </c>
      <c r="D29" s="16">
        <v>10987</v>
      </c>
      <c r="E29" s="16">
        <v>10873</v>
      </c>
      <c r="F29" s="16">
        <v>13345</v>
      </c>
      <c r="G29" s="16">
        <v>11166</v>
      </c>
      <c r="H29" s="16">
        <v>154</v>
      </c>
      <c r="I29" s="16">
        <v>41</v>
      </c>
      <c r="J29" s="150">
        <f t="shared" si="0"/>
        <v>26.623376623376622</v>
      </c>
      <c r="K29" s="149">
        <v>65.07936507936508</v>
      </c>
    </row>
    <row r="30" spans="1:11" ht="12.75">
      <c r="A30" s="12" t="s">
        <v>25</v>
      </c>
      <c r="B30" s="17">
        <v>48</v>
      </c>
      <c r="C30" s="17">
        <v>48</v>
      </c>
      <c r="D30" s="17">
        <v>51</v>
      </c>
      <c r="E30" s="17">
        <v>50</v>
      </c>
      <c r="F30" s="17">
        <v>50</v>
      </c>
      <c r="G30" s="17">
        <v>50</v>
      </c>
      <c r="H30" s="17">
        <v>47</v>
      </c>
      <c r="I30" s="17">
        <v>52</v>
      </c>
      <c r="J30" s="150">
        <f t="shared" si="0"/>
        <v>110.63829787234043</v>
      </c>
      <c r="K30" s="149">
        <v>110.63829787234043</v>
      </c>
    </row>
    <row r="31" spans="1:11" ht="12.75">
      <c r="A31" s="12" t="s">
        <v>26</v>
      </c>
      <c r="B31" s="17">
        <v>0</v>
      </c>
      <c r="C31" s="17">
        <v>80833</v>
      </c>
      <c r="D31" s="17">
        <v>4885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50"/>
      <c r="K31" s="149"/>
    </row>
    <row r="32" spans="1:11" ht="12.75">
      <c r="A32" s="114" t="s">
        <v>195</v>
      </c>
      <c r="B32" s="17">
        <v>0</v>
      </c>
      <c r="C32" s="17">
        <v>63864</v>
      </c>
      <c r="D32" s="17">
        <v>3591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50"/>
      <c r="K32" s="149"/>
    </row>
    <row r="33" spans="1:11" ht="12.75">
      <c r="A33" s="114" t="s">
        <v>196</v>
      </c>
      <c r="B33" s="17">
        <v>0</v>
      </c>
      <c r="C33" s="17">
        <v>8299</v>
      </c>
      <c r="D33" s="17">
        <v>68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50"/>
      <c r="K33" s="149"/>
    </row>
    <row r="34" spans="1:11" ht="12.75">
      <c r="A34" s="114" t="s">
        <v>197</v>
      </c>
      <c r="B34" s="17">
        <v>0</v>
      </c>
      <c r="C34" s="17">
        <v>8670</v>
      </c>
      <c r="D34" s="17">
        <v>1226</v>
      </c>
      <c r="E34" s="17">
        <v>0</v>
      </c>
      <c r="F34" s="17">
        <v>0</v>
      </c>
      <c r="G34" s="17">
        <v>0</v>
      </c>
      <c r="H34" s="110">
        <v>0</v>
      </c>
      <c r="I34" s="110">
        <v>0</v>
      </c>
      <c r="J34" s="150"/>
      <c r="K34" s="149"/>
    </row>
    <row r="35" spans="1:11" ht="12.75">
      <c r="A35" s="12" t="s">
        <v>183</v>
      </c>
      <c r="B35" s="17">
        <v>32502</v>
      </c>
      <c r="C35" s="17">
        <v>29210</v>
      </c>
      <c r="D35" s="17">
        <v>30216</v>
      </c>
      <c r="E35" s="17">
        <v>30785</v>
      </c>
      <c r="F35" s="17">
        <v>31167</v>
      </c>
      <c r="G35" s="17">
        <v>31054</v>
      </c>
      <c r="H35" s="16">
        <v>0</v>
      </c>
      <c r="I35" s="16">
        <v>0</v>
      </c>
      <c r="J35" s="150"/>
      <c r="K35" s="149"/>
    </row>
    <row r="36" spans="1:11" ht="12.75" customHeight="1" hidden="1">
      <c r="A36" s="15" t="s">
        <v>187</v>
      </c>
      <c r="B36" s="16">
        <v>26501</v>
      </c>
      <c r="C36" s="16">
        <v>24244</v>
      </c>
      <c r="D36" s="17">
        <v>24768</v>
      </c>
      <c r="E36" s="17"/>
      <c r="F36" s="17">
        <v>25314</v>
      </c>
      <c r="G36" s="17">
        <v>25207</v>
      </c>
      <c r="H36" s="17"/>
      <c r="I36" s="17"/>
      <c r="J36" s="150"/>
      <c r="K36" s="149"/>
    </row>
    <row r="37" spans="1:11" ht="12.75" customHeight="1" hidden="1">
      <c r="A37" s="10" t="s">
        <v>188</v>
      </c>
      <c r="B37" s="16">
        <v>5525</v>
      </c>
      <c r="C37" s="16">
        <v>4544</v>
      </c>
      <c r="D37" s="17">
        <v>5026</v>
      </c>
      <c r="E37" s="17"/>
      <c r="F37" s="17">
        <v>5431</v>
      </c>
      <c r="G37" s="17">
        <v>5423</v>
      </c>
      <c r="H37" s="17"/>
      <c r="I37" s="17"/>
      <c r="J37" s="150"/>
      <c r="K37" s="149"/>
    </row>
    <row r="38" spans="1:11" ht="12.75" customHeight="1" hidden="1">
      <c r="A38" s="115" t="s">
        <v>198</v>
      </c>
      <c r="B38" s="16">
        <v>476</v>
      </c>
      <c r="C38" s="16">
        <v>422</v>
      </c>
      <c r="D38" s="17">
        <v>422</v>
      </c>
      <c r="E38" s="17"/>
      <c r="F38" s="17">
        <v>422</v>
      </c>
      <c r="G38" s="17">
        <v>424</v>
      </c>
      <c r="H38" s="17"/>
      <c r="I38" s="17"/>
      <c r="J38" s="150"/>
      <c r="K38" s="149"/>
    </row>
    <row r="39" spans="1:11" s="21" customFormat="1" ht="12.75">
      <c r="A39" s="20" t="s">
        <v>27</v>
      </c>
      <c r="B39" s="8"/>
      <c r="C39" s="8"/>
      <c r="D39" s="8"/>
      <c r="E39" s="8"/>
      <c r="F39" s="8"/>
      <c r="G39" s="8"/>
      <c r="H39" s="8"/>
      <c r="I39" s="8"/>
      <c r="J39" s="150"/>
      <c r="K39" s="152"/>
    </row>
    <row r="40" spans="1:11" ht="12.75" customHeight="1">
      <c r="A40" s="46" t="s">
        <v>28</v>
      </c>
      <c r="B40" s="47">
        <v>735736</v>
      </c>
      <c r="C40" s="47">
        <v>738085</v>
      </c>
      <c r="D40" s="47">
        <v>739205</v>
      </c>
      <c r="E40" s="47">
        <v>740453</v>
      </c>
      <c r="F40" s="48">
        <v>740610</v>
      </c>
      <c r="G40" s="48">
        <v>742703</v>
      </c>
      <c r="H40" s="48">
        <v>736870</v>
      </c>
      <c r="I40" s="48">
        <v>731831</v>
      </c>
      <c r="J40" s="150">
        <f t="shared" si="0"/>
        <v>99.31616160245362</v>
      </c>
      <c r="K40" s="149">
        <v>97.92162855047874</v>
      </c>
    </row>
    <row r="41" spans="1:11" ht="12.75" customHeight="1">
      <c r="A41" s="15" t="s">
        <v>29</v>
      </c>
      <c r="B41" s="155">
        <v>1265006</v>
      </c>
      <c r="C41" s="155">
        <v>1269465</v>
      </c>
      <c r="D41" s="155">
        <v>1271597</v>
      </c>
      <c r="E41" s="155">
        <v>1273500</v>
      </c>
      <c r="F41" s="155">
        <v>1274412</v>
      </c>
      <c r="G41" s="155">
        <v>1278312</v>
      </c>
      <c r="H41" s="155">
        <v>1268668</v>
      </c>
      <c r="I41" s="155">
        <v>1259694</v>
      </c>
      <c r="J41" s="150">
        <f t="shared" si="0"/>
        <v>99.29264393836685</v>
      </c>
      <c r="K41" s="149">
        <v>97.38903071282894</v>
      </c>
    </row>
    <row r="42" spans="1:11" ht="12.75" customHeight="1">
      <c r="A42" s="15" t="s">
        <v>30</v>
      </c>
      <c r="B42" s="51">
        <f>133933+1178</f>
        <v>135111</v>
      </c>
      <c r="C42" s="51">
        <f>134848+1170</f>
        <v>136018</v>
      </c>
      <c r="D42" s="51">
        <f>134626+1170</f>
        <v>135796</v>
      </c>
      <c r="E42" s="51">
        <f>134938+1031</f>
        <v>135969</v>
      </c>
      <c r="F42" s="51">
        <f>134642+1087</f>
        <v>135729</v>
      </c>
      <c r="G42" s="51">
        <f>134544+979</f>
        <v>135523</v>
      </c>
      <c r="H42" s="51">
        <f>134201+994</f>
        <v>135195</v>
      </c>
      <c r="I42" s="51">
        <f>134186+931</f>
        <v>135117</v>
      </c>
      <c r="J42" s="150">
        <f t="shared" si="0"/>
        <v>99.94230555863753</v>
      </c>
      <c r="K42" s="149">
        <v>99.82490358615188</v>
      </c>
    </row>
    <row r="43" spans="1:11" s="22" customFormat="1" ht="12.75" customHeight="1">
      <c r="A43" s="24" t="s">
        <v>31</v>
      </c>
      <c r="B43" s="51">
        <v>3734</v>
      </c>
      <c r="C43" s="51">
        <v>4006</v>
      </c>
      <c r="D43" s="51">
        <v>3699</v>
      </c>
      <c r="E43" s="51">
        <v>3935</v>
      </c>
      <c r="F43" s="51">
        <v>4251</v>
      </c>
      <c r="G43" s="51">
        <v>4261</v>
      </c>
      <c r="H43" s="51">
        <v>4175</v>
      </c>
      <c r="I43" s="51">
        <v>4611</v>
      </c>
      <c r="J43" s="150">
        <f t="shared" si="0"/>
        <v>110.44311377245508</v>
      </c>
      <c r="K43" s="149">
        <v>97.62862587338556</v>
      </c>
    </row>
    <row r="44" spans="1:10" s="22" customFormat="1" ht="12.75" customHeight="1">
      <c r="A44" s="24" t="s">
        <v>268</v>
      </c>
      <c r="B44" s="51"/>
      <c r="C44" s="51">
        <v>305</v>
      </c>
      <c r="D44" s="51">
        <v>1301</v>
      </c>
      <c r="E44" s="51">
        <v>1615</v>
      </c>
      <c r="F44" s="51">
        <v>1819</v>
      </c>
      <c r="G44" s="51">
        <v>1781</v>
      </c>
      <c r="H44" s="51">
        <v>1800</v>
      </c>
      <c r="I44" s="51">
        <v>1931</v>
      </c>
      <c r="J44" s="150"/>
    </row>
    <row r="45" spans="1:10" s="52" customFormat="1" ht="12.75" customHeight="1">
      <c r="A45" s="24" t="s">
        <v>32</v>
      </c>
      <c r="B45" s="51">
        <v>50</v>
      </c>
      <c r="C45" s="51">
        <v>73</v>
      </c>
      <c r="D45" s="51">
        <v>56</v>
      </c>
      <c r="E45" s="51">
        <v>55</v>
      </c>
      <c r="F45" s="51">
        <v>65</v>
      </c>
      <c r="G45" s="51">
        <v>58</v>
      </c>
      <c r="H45" s="51">
        <v>54</v>
      </c>
      <c r="I45" s="51">
        <v>50</v>
      </c>
      <c r="J45" s="150">
        <f t="shared" si="0"/>
        <v>92.5925925925926</v>
      </c>
    </row>
    <row r="46" spans="1:10" s="22" customFormat="1" ht="12.75" customHeight="1">
      <c r="A46" s="54" t="s">
        <v>261</v>
      </c>
      <c r="B46" s="55">
        <v>42</v>
      </c>
      <c r="C46" s="55">
        <v>55</v>
      </c>
      <c r="D46" s="55">
        <v>48</v>
      </c>
      <c r="E46" s="55">
        <v>49</v>
      </c>
      <c r="F46" s="55">
        <v>56</v>
      </c>
      <c r="G46" s="55">
        <v>44</v>
      </c>
      <c r="H46" s="55">
        <v>43</v>
      </c>
      <c r="I46" s="55">
        <v>41</v>
      </c>
      <c r="J46" s="150">
        <f t="shared" si="0"/>
        <v>95.34883720930233</v>
      </c>
    </row>
    <row r="47" spans="1:10" ht="12.75" customHeight="1">
      <c r="A47" s="127" t="s">
        <v>262</v>
      </c>
      <c r="B47" s="56">
        <v>8</v>
      </c>
      <c r="C47" s="56">
        <v>18</v>
      </c>
      <c r="D47" s="56">
        <v>8</v>
      </c>
      <c r="E47" s="56">
        <v>6</v>
      </c>
      <c r="F47" s="56">
        <v>9</v>
      </c>
      <c r="G47" s="56">
        <v>14</v>
      </c>
      <c r="H47" s="56">
        <v>11</v>
      </c>
      <c r="I47" s="56">
        <v>9</v>
      </c>
      <c r="J47" s="150">
        <f t="shared" si="0"/>
        <v>81.81818181818183</v>
      </c>
    </row>
    <row r="48" spans="1:11" ht="12.75" customHeight="1">
      <c r="A48" s="24" t="s">
        <v>33</v>
      </c>
      <c r="B48" s="51">
        <v>4309</v>
      </c>
      <c r="C48" s="51">
        <v>4947</v>
      </c>
      <c r="D48" s="51">
        <v>4423</v>
      </c>
      <c r="E48" s="51">
        <v>4234</v>
      </c>
      <c r="F48" s="51">
        <v>4374</v>
      </c>
      <c r="G48" s="51">
        <v>4317</v>
      </c>
      <c r="H48" s="51">
        <v>3988</v>
      </c>
      <c r="I48" s="51">
        <v>4345</v>
      </c>
      <c r="J48" s="150">
        <f t="shared" si="0"/>
        <v>108.9518555667001</v>
      </c>
      <c r="K48" s="149">
        <v>100.92915214866434</v>
      </c>
    </row>
    <row r="49" spans="1:11" ht="12.75" customHeight="1">
      <c r="A49" s="45" t="s">
        <v>263</v>
      </c>
      <c r="B49" s="17">
        <v>4885</v>
      </c>
      <c r="C49" s="17">
        <v>4928</v>
      </c>
      <c r="D49" s="17">
        <v>4956</v>
      </c>
      <c r="E49" s="17">
        <v>5029</v>
      </c>
      <c r="F49" s="17">
        <v>5055</v>
      </c>
      <c r="G49" s="17">
        <v>5120</v>
      </c>
      <c r="H49" s="17">
        <v>5136</v>
      </c>
      <c r="I49" s="17">
        <v>5040</v>
      </c>
      <c r="J49" s="150">
        <f t="shared" si="0"/>
        <v>98.13084112149532</v>
      </c>
      <c r="K49" s="149">
        <v>110.93990755007704</v>
      </c>
    </row>
    <row r="50" spans="1:11" ht="12.75" customHeight="1">
      <c r="A50" s="12" t="s">
        <v>250</v>
      </c>
      <c r="B50" s="17">
        <f>1146+42</f>
        <v>1188</v>
      </c>
      <c r="C50" s="17">
        <f>1159+44</f>
        <v>1203</v>
      </c>
      <c r="D50" s="17">
        <f>1159+46</f>
        <v>1205</v>
      </c>
      <c r="E50" s="17">
        <f>1164+47</f>
        <v>1211</v>
      </c>
      <c r="F50" s="17">
        <f>1162+44</f>
        <v>1206</v>
      </c>
      <c r="G50" s="17">
        <f>1165+46</f>
        <v>1211</v>
      </c>
      <c r="H50" s="17">
        <f>1164+48</f>
        <v>1212</v>
      </c>
      <c r="I50" s="17">
        <f>1159+47</f>
        <v>1206</v>
      </c>
      <c r="J50" s="150">
        <f t="shared" si="0"/>
        <v>99.5049504950495</v>
      </c>
      <c r="K50" s="149">
        <v>106.82019486271037</v>
      </c>
    </row>
    <row r="51" spans="1:11" ht="12.75" customHeight="1">
      <c r="A51" s="12" t="s">
        <v>35</v>
      </c>
      <c r="B51" s="17">
        <v>857</v>
      </c>
      <c r="C51" s="17">
        <v>845</v>
      </c>
      <c r="D51" s="17">
        <v>843</v>
      </c>
      <c r="E51" s="17">
        <v>837</v>
      </c>
      <c r="F51" s="17">
        <v>826</v>
      </c>
      <c r="G51" s="17">
        <v>811</v>
      </c>
      <c r="H51" s="17">
        <v>794</v>
      </c>
      <c r="I51" s="17">
        <v>791</v>
      </c>
      <c r="J51" s="150">
        <f t="shared" si="0"/>
        <v>99.62216624685138</v>
      </c>
      <c r="K51" s="149">
        <v>85.79175704989154</v>
      </c>
    </row>
    <row r="52" spans="1:11" ht="12.75" customHeight="1">
      <c r="A52" s="45" t="s">
        <v>251</v>
      </c>
      <c r="B52" s="17">
        <v>68</v>
      </c>
      <c r="C52" s="17">
        <v>67</v>
      </c>
      <c r="D52" s="17">
        <v>71</v>
      </c>
      <c r="E52" s="17">
        <v>75</v>
      </c>
      <c r="F52" s="17">
        <v>74</v>
      </c>
      <c r="G52" s="17">
        <v>73</v>
      </c>
      <c r="H52" s="17">
        <v>70</v>
      </c>
      <c r="I52" s="17">
        <v>70</v>
      </c>
      <c r="J52" s="150">
        <f t="shared" si="0"/>
        <v>100</v>
      </c>
      <c r="K52" s="149">
        <v>107.6923076923077</v>
      </c>
    </row>
    <row r="53" spans="1:11" ht="12.75" customHeight="1">
      <c r="A53" s="45" t="s">
        <v>252</v>
      </c>
      <c r="B53" s="17">
        <v>45</v>
      </c>
      <c r="C53" s="17">
        <v>69</v>
      </c>
      <c r="D53" s="17">
        <v>51</v>
      </c>
      <c r="E53" s="17">
        <v>53</v>
      </c>
      <c r="F53" s="17">
        <v>51</v>
      </c>
      <c r="G53" s="17">
        <v>59</v>
      </c>
      <c r="H53" s="17">
        <v>60</v>
      </c>
      <c r="I53" s="17">
        <v>73</v>
      </c>
      <c r="J53" s="150">
        <f t="shared" si="0"/>
        <v>121.66666666666666</v>
      </c>
      <c r="K53" s="149">
        <v>100</v>
      </c>
    </row>
    <row r="54" spans="1:11" s="6" customFormat="1" ht="12.75" customHeight="1">
      <c r="A54" s="18" t="s">
        <v>253</v>
      </c>
      <c r="B54" s="19">
        <v>22</v>
      </c>
      <c r="C54" s="19">
        <v>31</v>
      </c>
      <c r="D54" s="19">
        <v>33</v>
      </c>
      <c r="E54" s="19">
        <v>39</v>
      </c>
      <c r="F54" s="19">
        <v>30</v>
      </c>
      <c r="G54" s="19">
        <v>20</v>
      </c>
      <c r="H54" s="19">
        <v>32</v>
      </c>
      <c r="I54" s="19">
        <v>36</v>
      </c>
      <c r="J54" s="150">
        <f t="shared" si="0"/>
        <v>112.5</v>
      </c>
      <c r="K54" s="149">
        <v>85.71428571428571</v>
      </c>
    </row>
    <row r="55" spans="1:11" s="6" customFormat="1" ht="12.75" customHeight="1">
      <c r="A55" s="130" t="s">
        <v>36</v>
      </c>
      <c r="B55" s="26">
        <v>195873</v>
      </c>
      <c r="C55" s="26">
        <v>196948</v>
      </c>
      <c r="D55" s="26">
        <v>197579</v>
      </c>
      <c r="E55" s="26">
        <v>198299</v>
      </c>
      <c r="F55" s="141">
        <v>198696</v>
      </c>
      <c r="G55" s="141">
        <v>199441</v>
      </c>
      <c r="H55" s="141">
        <v>197090</v>
      </c>
      <c r="I55" s="141">
        <v>198462</v>
      </c>
      <c r="J55" s="150">
        <f t="shared" si="0"/>
        <v>100.69612867218024</v>
      </c>
      <c r="K55" s="153">
        <v>102.39764724092562</v>
      </c>
    </row>
    <row r="56" spans="1:10" s="29" customFormat="1" ht="12.75" customHeight="1">
      <c r="A56" s="25" t="s">
        <v>200</v>
      </c>
      <c r="B56" s="124"/>
      <c r="C56" s="124"/>
      <c r="D56" s="124"/>
      <c r="E56" s="124"/>
      <c r="F56" s="142"/>
      <c r="G56" s="142"/>
      <c r="H56" s="142"/>
      <c r="I56" s="142"/>
      <c r="J56" s="150"/>
    </row>
    <row r="57" spans="1:11" s="29" customFormat="1" ht="12.75" customHeight="1">
      <c r="A57" s="27" t="s">
        <v>201</v>
      </c>
      <c r="B57" s="28">
        <v>5179</v>
      </c>
      <c r="C57" s="28">
        <v>5957</v>
      </c>
      <c r="D57" s="28">
        <v>6029</v>
      </c>
      <c r="E57" s="28">
        <v>5985</v>
      </c>
      <c r="F57" s="143">
        <v>6060</v>
      </c>
      <c r="G57" s="143">
        <v>6069</v>
      </c>
      <c r="H57" s="143">
        <v>6025</v>
      </c>
      <c r="I57" s="143">
        <v>5937</v>
      </c>
      <c r="J57" s="150">
        <f t="shared" si="0"/>
        <v>98.53941908713692</v>
      </c>
      <c r="K57" s="153">
        <v>107.01153568853641</v>
      </c>
    </row>
    <row r="58" spans="1:11" s="29" customFormat="1" ht="12.75" customHeight="1">
      <c r="A58" s="27" t="s">
        <v>214</v>
      </c>
      <c r="B58" s="30">
        <v>1986</v>
      </c>
      <c r="C58" s="30">
        <v>2037</v>
      </c>
      <c r="D58" s="30">
        <v>2073</v>
      </c>
      <c r="E58" s="30">
        <v>2076</v>
      </c>
      <c r="F58" s="144">
        <v>2103</v>
      </c>
      <c r="G58" s="144">
        <v>2132</v>
      </c>
      <c r="H58" s="144">
        <v>2130</v>
      </c>
      <c r="I58" s="144">
        <v>2135</v>
      </c>
      <c r="J58" s="150">
        <f t="shared" si="0"/>
        <v>100.23474178403755</v>
      </c>
      <c r="K58" s="153">
        <v>111.43006263048017</v>
      </c>
    </row>
    <row r="59" spans="1:11" s="29" customFormat="1" ht="12.75" customHeight="1">
      <c r="A59" s="27" t="s">
        <v>215</v>
      </c>
      <c r="B59" s="30">
        <v>143665</v>
      </c>
      <c r="C59" s="30">
        <v>144336</v>
      </c>
      <c r="D59" s="30">
        <v>144868</v>
      </c>
      <c r="E59" s="30">
        <v>145481</v>
      </c>
      <c r="F59" s="144">
        <v>145762</v>
      </c>
      <c r="G59" s="144">
        <v>146408</v>
      </c>
      <c r="H59" s="144">
        <v>146532</v>
      </c>
      <c r="I59" s="144">
        <v>146680</v>
      </c>
      <c r="J59" s="150">
        <f t="shared" si="0"/>
        <v>100.10100182895204</v>
      </c>
      <c r="K59" s="153">
        <v>102.532556952823</v>
      </c>
    </row>
    <row r="60" spans="1:11" s="29" customFormat="1" ht="12.75" customHeight="1">
      <c r="A60" s="27" t="s">
        <v>216</v>
      </c>
      <c r="B60" s="30">
        <v>43316</v>
      </c>
      <c r="C60" s="30">
        <v>43502</v>
      </c>
      <c r="D60" s="30">
        <v>43651</v>
      </c>
      <c r="E60" s="30">
        <v>43885</v>
      </c>
      <c r="F60" s="144">
        <v>43937</v>
      </c>
      <c r="G60" s="144">
        <v>44266</v>
      </c>
      <c r="H60" s="144">
        <v>44288</v>
      </c>
      <c r="I60" s="144">
        <v>44317</v>
      </c>
      <c r="J60" s="150">
        <f t="shared" si="0"/>
        <v>100.06548049132948</v>
      </c>
      <c r="K60" s="153">
        <v>102.46468289750526</v>
      </c>
    </row>
    <row r="61" spans="1:11" s="29" customFormat="1" ht="12.75" customHeight="1">
      <c r="A61" s="27" t="s">
        <v>217</v>
      </c>
      <c r="B61" s="30">
        <v>88128</v>
      </c>
      <c r="C61" s="30">
        <v>88434</v>
      </c>
      <c r="D61" s="30">
        <v>88739</v>
      </c>
      <c r="E61" s="30">
        <v>89023</v>
      </c>
      <c r="F61" s="144">
        <v>89173</v>
      </c>
      <c r="G61" s="144">
        <v>89450</v>
      </c>
      <c r="H61" s="144">
        <v>89550</v>
      </c>
      <c r="I61" s="144">
        <v>89563</v>
      </c>
      <c r="J61" s="150">
        <f t="shared" si="0"/>
        <v>100.01451702959241</v>
      </c>
      <c r="K61" s="153">
        <v>102.14991217865371</v>
      </c>
    </row>
    <row r="62" spans="1:11" s="29" customFormat="1" ht="12.75" customHeight="1">
      <c r="A62" s="27" t="s">
        <v>218</v>
      </c>
      <c r="B62" s="30">
        <v>48940</v>
      </c>
      <c r="C62" s="30">
        <v>49347</v>
      </c>
      <c r="D62" s="30">
        <v>49637</v>
      </c>
      <c r="E62" s="30">
        <v>49915</v>
      </c>
      <c r="F62" s="144">
        <v>50168</v>
      </c>
      <c r="G62" s="144">
        <v>50501</v>
      </c>
      <c r="H62" s="144">
        <v>50626</v>
      </c>
      <c r="I62" s="144">
        <v>50860</v>
      </c>
      <c r="J62" s="150">
        <f t="shared" si="0"/>
        <v>100.46221309208707</v>
      </c>
      <c r="K62" s="153">
        <v>105.54275872086991</v>
      </c>
    </row>
    <row r="63" spans="1:11" s="29" customFormat="1" ht="12.75" customHeight="1">
      <c r="A63" s="27" t="s">
        <v>219</v>
      </c>
      <c r="B63" s="30">
        <v>66</v>
      </c>
      <c r="C63" s="30">
        <v>67</v>
      </c>
      <c r="D63" s="30">
        <v>68</v>
      </c>
      <c r="E63" s="30">
        <v>67</v>
      </c>
      <c r="F63" s="145">
        <v>69</v>
      </c>
      <c r="G63" s="145">
        <v>68</v>
      </c>
      <c r="H63" s="145">
        <v>68</v>
      </c>
      <c r="I63" s="145">
        <v>68</v>
      </c>
      <c r="J63" s="150">
        <f t="shared" si="0"/>
        <v>100</v>
      </c>
      <c r="K63" s="153">
        <v>104.61538461538463</v>
      </c>
    </row>
    <row r="64" spans="1:11" s="29" customFormat="1" ht="12.75" customHeight="1">
      <c r="A64" s="27" t="s">
        <v>244</v>
      </c>
      <c r="B64" s="30">
        <v>51225</v>
      </c>
      <c r="C64" s="30">
        <v>51346</v>
      </c>
      <c r="D64" s="30">
        <v>51412</v>
      </c>
      <c r="E64" s="30">
        <v>51546</v>
      </c>
      <c r="F64" s="144">
        <v>51639</v>
      </c>
      <c r="G64" s="144">
        <v>51741</v>
      </c>
      <c r="H64" s="144">
        <v>49209</v>
      </c>
      <c r="I64" s="144">
        <v>50557</v>
      </c>
      <c r="J64" s="150">
        <f t="shared" si="0"/>
        <v>102.73933630027028</v>
      </c>
      <c r="K64" s="153">
        <v>101.38774691667503</v>
      </c>
    </row>
    <row r="65" spans="1:11" s="29" customFormat="1" ht="12.75" customHeight="1">
      <c r="A65" s="27" t="s">
        <v>245</v>
      </c>
      <c r="B65" s="30">
        <v>47784</v>
      </c>
      <c r="C65" s="30">
        <v>47881</v>
      </c>
      <c r="D65" s="30">
        <v>47947</v>
      </c>
      <c r="E65" s="30">
        <v>48066</v>
      </c>
      <c r="F65" s="144">
        <v>48156</v>
      </c>
      <c r="G65" s="144">
        <v>48261</v>
      </c>
      <c r="H65" s="144">
        <v>45813</v>
      </c>
      <c r="I65" s="144">
        <v>47151</v>
      </c>
      <c r="J65" s="150">
        <f t="shared" si="0"/>
        <v>102.9205683976164</v>
      </c>
      <c r="K65" s="153">
        <v>101.20412105602061</v>
      </c>
    </row>
    <row r="66" spans="1:11" s="29" customFormat="1" ht="12.75" customHeight="1">
      <c r="A66" s="27" t="s">
        <v>246</v>
      </c>
      <c r="B66" s="30">
        <v>2059</v>
      </c>
      <c r="C66" s="30">
        <v>2092</v>
      </c>
      <c r="D66" s="30">
        <v>2086</v>
      </c>
      <c r="E66" s="30">
        <v>2106</v>
      </c>
      <c r="F66" s="144">
        <v>2109</v>
      </c>
      <c r="G66" s="144">
        <v>2106</v>
      </c>
      <c r="H66" s="144">
        <v>2064</v>
      </c>
      <c r="I66" s="144">
        <v>2083</v>
      </c>
      <c r="J66" s="150">
        <f t="shared" si="0"/>
        <v>100.9205426356589</v>
      </c>
      <c r="K66" s="153">
        <v>103.6318407960199</v>
      </c>
    </row>
    <row r="67" spans="1:11" s="29" customFormat="1" ht="12.75" customHeight="1">
      <c r="A67" s="27" t="s">
        <v>247</v>
      </c>
      <c r="B67" s="30">
        <v>1292</v>
      </c>
      <c r="C67" s="30">
        <v>1286</v>
      </c>
      <c r="D67" s="30">
        <v>1291</v>
      </c>
      <c r="E67" s="30">
        <v>1286</v>
      </c>
      <c r="F67" s="144">
        <v>1287</v>
      </c>
      <c r="G67" s="144">
        <v>1290</v>
      </c>
      <c r="H67" s="144">
        <v>1253</v>
      </c>
      <c r="I67" s="144">
        <v>1242</v>
      </c>
      <c r="J67" s="150">
        <f t="shared" si="0"/>
        <v>99.122106943336</v>
      </c>
      <c r="K67" s="153">
        <v>105.79216354344123</v>
      </c>
    </row>
    <row r="68" spans="1:11" s="29" customFormat="1" ht="12.75" customHeight="1">
      <c r="A68" s="27" t="s">
        <v>248</v>
      </c>
      <c r="B68" s="30">
        <v>42</v>
      </c>
      <c r="C68" s="30">
        <v>39</v>
      </c>
      <c r="D68" s="30">
        <v>39</v>
      </c>
      <c r="E68" s="30">
        <v>40</v>
      </c>
      <c r="F68" s="145">
        <v>38</v>
      </c>
      <c r="G68" s="145">
        <v>38</v>
      </c>
      <c r="H68" s="145">
        <v>36</v>
      </c>
      <c r="I68" s="145">
        <v>37</v>
      </c>
      <c r="J68" s="150">
        <f t="shared" si="0"/>
        <v>102.77777777777777</v>
      </c>
      <c r="K68" s="153">
        <v>105.71428571428572</v>
      </c>
    </row>
    <row r="69" spans="1:11" s="29" customFormat="1" ht="12.75" customHeight="1">
      <c r="A69" s="32" t="s">
        <v>249</v>
      </c>
      <c r="B69" s="33">
        <v>48</v>
      </c>
      <c r="C69" s="33">
        <v>48</v>
      </c>
      <c r="D69" s="33">
        <v>49</v>
      </c>
      <c r="E69" s="33">
        <v>49</v>
      </c>
      <c r="F69" s="146">
        <v>49</v>
      </c>
      <c r="G69" s="146">
        <v>46</v>
      </c>
      <c r="H69" s="146">
        <v>43</v>
      </c>
      <c r="I69" s="146">
        <v>45</v>
      </c>
      <c r="J69" s="150">
        <f t="shared" si="0"/>
        <v>104.65116279069768</v>
      </c>
      <c r="K69" s="153">
        <v>78.94736842105263</v>
      </c>
    </row>
    <row r="70" spans="1:11" s="29" customFormat="1" ht="12.75" customHeight="1">
      <c r="A70" s="156"/>
      <c r="B70" s="157"/>
      <c r="C70" s="157"/>
      <c r="D70" s="157"/>
      <c r="E70" s="157"/>
      <c r="F70" s="158"/>
      <c r="G70" s="158"/>
      <c r="H70" s="158"/>
      <c r="I70" s="158"/>
      <c r="J70" s="150"/>
      <c r="K70" s="153"/>
    </row>
    <row r="71" spans="1:11" s="29" customFormat="1" ht="12.75" customHeight="1">
      <c r="A71" s="156"/>
      <c r="B71" s="157"/>
      <c r="C71" s="157"/>
      <c r="D71" s="157"/>
      <c r="E71" s="157"/>
      <c r="F71" s="158"/>
      <c r="G71" s="158"/>
      <c r="H71" s="158"/>
      <c r="I71" s="158">
        <v>1</v>
      </c>
      <c r="J71" s="150"/>
      <c r="K71" s="153"/>
    </row>
    <row r="72" spans="1:8" s="3" customFormat="1" ht="15" customHeight="1">
      <c r="A72" s="1"/>
      <c r="B72" s="2"/>
      <c r="C72" s="2"/>
      <c r="D72" s="2"/>
      <c r="E72" s="2"/>
      <c r="F72" s="2"/>
      <c r="G72" s="105" t="s">
        <v>289</v>
      </c>
      <c r="H72" s="2"/>
    </row>
    <row r="73" spans="1:11" s="6" customFormat="1" ht="12" customHeight="1">
      <c r="A73" s="4"/>
      <c r="B73" s="5" t="s">
        <v>260</v>
      </c>
      <c r="C73" s="5" t="s">
        <v>264</v>
      </c>
      <c r="D73" s="5" t="s">
        <v>265</v>
      </c>
      <c r="E73" s="5" t="s">
        <v>267</v>
      </c>
      <c r="F73" s="5" t="s">
        <v>269</v>
      </c>
      <c r="G73" s="5" t="s">
        <v>270</v>
      </c>
      <c r="H73" s="5" t="s">
        <v>276</v>
      </c>
      <c r="I73" s="5" t="s">
        <v>284</v>
      </c>
      <c r="J73" s="6" t="s">
        <v>285</v>
      </c>
      <c r="K73" s="6" t="s">
        <v>286</v>
      </c>
    </row>
    <row r="74" spans="1:10" s="29" customFormat="1" ht="12.75" customHeight="1">
      <c r="A74" s="169" t="s">
        <v>227</v>
      </c>
      <c r="B74" s="167"/>
      <c r="C74" s="167"/>
      <c r="D74" s="167"/>
      <c r="E74" s="167"/>
      <c r="F74" s="167"/>
      <c r="G74" s="167"/>
      <c r="H74" s="167"/>
      <c r="I74" s="167"/>
      <c r="J74" s="150"/>
    </row>
    <row r="75" spans="1:11" s="29" customFormat="1" ht="12.75" customHeight="1">
      <c r="A75" s="170"/>
      <c r="B75" s="168"/>
      <c r="C75" s="168"/>
      <c r="D75" s="168"/>
      <c r="E75" s="168"/>
      <c r="F75" s="168"/>
      <c r="G75" s="168"/>
      <c r="H75" s="168"/>
      <c r="I75" s="168"/>
      <c r="J75" s="150"/>
      <c r="K75" s="35"/>
    </row>
    <row r="76" spans="1:11" s="35" customFormat="1" ht="12.75" customHeight="1">
      <c r="A76" s="36" t="s">
        <v>220</v>
      </c>
      <c r="B76" s="37">
        <v>194</v>
      </c>
      <c r="C76" s="37">
        <v>246</v>
      </c>
      <c r="D76" s="37">
        <v>222</v>
      </c>
      <c r="E76" s="37">
        <v>187</v>
      </c>
      <c r="F76" s="37">
        <v>229</v>
      </c>
      <c r="G76" s="37">
        <v>255</v>
      </c>
      <c r="H76" s="37">
        <v>194</v>
      </c>
      <c r="I76" s="37">
        <v>253</v>
      </c>
      <c r="J76" s="150">
        <f aca="true" t="shared" si="1" ref="J76:J82">I76/H76*100</f>
        <v>130.41237113402062</v>
      </c>
      <c r="K76" s="154">
        <v>105.85774058577407</v>
      </c>
    </row>
    <row r="77" spans="1:11" s="35" customFormat="1" ht="12.75" customHeight="1">
      <c r="A77" s="31" t="s">
        <v>221</v>
      </c>
      <c r="B77" s="38">
        <v>187</v>
      </c>
      <c r="C77" s="38">
        <v>234</v>
      </c>
      <c r="D77" s="38">
        <v>213</v>
      </c>
      <c r="E77" s="38">
        <v>178</v>
      </c>
      <c r="F77" s="38">
        <v>223</v>
      </c>
      <c r="G77" s="38">
        <v>247</v>
      </c>
      <c r="H77" s="38">
        <v>186</v>
      </c>
      <c r="I77" s="38">
        <v>249</v>
      </c>
      <c r="J77" s="150">
        <f t="shared" si="1"/>
        <v>133.8709677419355</v>
      </c>
      <c r="K77" s="154">
        <v>105.5084745762712</v>
      </c>
    </row>
    <row r="78" spans="1:11" s="6" customFormat="1" ht="12.75" customHeight="1">
      <c r="A78" s="31" t="s">
        <v>222</v>
      </c>
      <c r="B78" s="38">
        <v>1</v>
      </c>
      <c r="C78" s="38">
        <v>0</v>
      </c>
      <c r="D78" s="38">
        <v>1</v>
      </c>
      <c r="E78" s="38">
        <v>0</v>
      </c>
      <c r="F78" s="38">
        <v>0</v>
      </c>
      <c r="G78" s="38">
        <v>2</v>
      </c>
      <c r="H78" s="38">
        <v>2</v>
      </c>
      <c r="I78" s="38">
        <v>0</v>
      </c>
      <c r="J78" s="150">
        <f t="shared" si="1"/>
        <v>0</v>
      </c>
      <c r="K78" s="154"/>
    </row>
    <row r="79" spans="1:11" s="29" customFormat="1" ht="12.75" customHeight="1">
      <c r="A79" s="31" t="s">
        <v>223</v>
      </c>
      <c r="B79" s="38">
        <v>12</v>
      </c>
      <c r="C79" s="38">
        <v>26</v>
      </c>
      <c r="D79" s="38">
        <v>21</v>
      </c>
      <c r="E79" s="38">
        <v>20</v>
      </c>
      <c r="F79" s="38">
        <v>24</v>
      </c>
      <c r="G79" s="38">
        <v>29</v>
      </c>
      <c r="H79" s="38">
        <v>20</v>
      </c>
      <c r="I79" s="38">
        <v>28</v>
      </c>
      <c r="J79" s="150">
        <f t="shared" si="1"/>
        <v>140</v>
      </c>
      <c r="K79" s="154">
        <v>164.70588235294116</v>
      </c>
    </row>
    <row r="80" spans="1:11" s="29" customFormat="1" ht="12.75" customHeight="1">
      <c r="A80" s="27" t="s">
        <v>224</v>
      </c>
      <c r="B80" s="38">
        <v>23</v>
      </c>
      <c r="C80" s="38">
        <v>36</v>
      </c>
      <c r="D80" s="38">
        <v>23</v>
      </c>
      <c r="E80" s="38">
        <v>32</v>
      </c>
      <c r="F80" s="38">
        <v>27</v>
      </c>
      <c r="G80" s="38">
        <v>28</v>
      </c>
      <c r="H80" s="38">
        <v>19</v>
      </c>
      <c r="I80" s="38">
        <v>31</v>
      </c>
      <c r="J80" s="150">
        <f t="shared" si="1"/>
        <v>163.1578947368421</v>
      </c>
      <c r="K80" s="154">
        <v>155</v>
      </c>
    </row>
    <row r="81" spans="1:11" s="39" customFormat="1" ht="12.75" customHeight="1">
      <c r="A81" s="27" t="s">
        <v>225</v>
      </c>
      <c r="B81" s="38">
        <v>90</v>
      </c>
      <c r="C81" s="38">
        <v>134</v>
      </c>
      <c r="D81" s="38">
        <v>86</v>
      </c>
      <c r="E81" s="38">
        <v>97</v>
      </c>
      <c r="F81" s="38">
        <v>120</v>
      </c>
      <c r="G81" s="38">
        <v>113</v>
      </c>
      <c r="H81" s="38">
        <v>117</v>
      </c>
      <c r="I81" s="38">
        <v>118</v>
      </c>
      <c r="J81" s="150">
        <f t="shared" si="1"/>
        <v>100.85470085470085</v>
      </c>
      <c r="K81" s="154">
        <v>134.0909090909091</v>
      </c>
    </row>
    <row r="82" spans="1:11" s="29" customFormat="1" ht="12.75" customHeight="1">
      <c r="A82" s="32" t="s">
        <v>226</v>
      </c>
      <c r="B82" s="40">
        <v>251</v>
      </c>
      <c r="C82" s="40">
        <v>366</v>
      </c>
      <c r="D82" s="40">
        <v>318</v>
      </c>
      <c r="E82" s="40">
        <v>306</v>
      </c>
      <c r="F82" s="40">
        <v>351</v>
      </c>
      <c r="G82" s="40">
        <v>386</v>
      </c>
      <c r="H82" s="40">
        <v>330</v>
      </c>
      <c r="I82" s="40">
        <v>356</v>
      </c>
      <c r="J82" s="150">
        <f t="shared" si="1"/>
        <v>107.87878787878789</v>
      </c>
      <c r="K82" s="154">
        <v>119.86531986531988</v>
      </c>
    </row>
    <row r="83" spans="1:9" s="39" customFormat="1" ht="12.75" customHeight="1">
      <c r="A83" s="156"/>
      <c r="B83" s="35"/>
      <c r="C83" s="35"/>
      <c r="D83" s="35"/>
      <c r="E83" s="35"/>
      <c r="F83" s="35"/>
      <c r="G83" s="35"/>
      <c r="H83" s="35"/>
      <c r="I83" s="35"/>
    </row>
    <row r="84" spans="1:9" s="22" customFormat="1" ht="12.75" customHeight="1">
      <c r="A84" s="156"/>
      <c r="B84" s="35"/>
      <c r="C84" s="35"/>
      <c r="D84" s="35"/>
      <c r="E84" s="35"/>
      <c r="F84" s="35"/>
      <c r="G84" s="35"/>
      <c r="H84" s="35"/>
      <c r="I84" s="35"/>
    </row>
    <row r="85" spans="1:9" ht="12.75" customHeight="1">
      <c r="A85" s="156"/>
      <c r="B85" s="35"/>
      <c r="C85" s="35"/>
      <c r="D85" s="35"/>
      <c r="E85" s="35"/>
      <c r="F85" s="35"/>
      <c r="G85" s="35"/>
      <c r="H85" s="35"/>
      <c r="I85" s="35"/>
    </row>
    <row r="86" spans="1:9" ht="12.75" customHeight="1">
      <c r="A86" s="156"/>
      <c r="B86" s="35"/>
      <c r="C86" s="35"/>
      <c r="D86" s="35"/>
      <c r="E86" s="35"/>
      <c r="F86" s="35"/>
      <c r="G86" s="35"/>
      <c r="H86" s="35"/>
      <c r="I86" s="35"/>
    </row>
    <row r="87" spans="1:9" ht="12.75" customHeight="1">
      <c r="A87" s="156"/>
      <c r="B87" s="35"/>
      <c r="C87" s="35"/>
      <c r="D87" s="35"/>
      <c r="E87" s="35"/>
      <c r="F87" s="35"/>
      <c r="G87" s="35"/>
      <c r="H87" s="35"/>
      <c r="I87" s="35"/>
    </row>
    <row r="88" spans="1:9" ht="12.75" customHeight="1">
      <c r="A88" s="156"/>
      <c r="B88" s="35"/>
      <c r="C88" s="35"/>
      <c r="D88" s="35"/>
      <c r="E88" s="35"/>
      <c r="F88" s="35"/>
      <c r="G88" s="35"/>
      <c r="H88" s="35"/>
      <c r="I88" s="35"/>
    </row>
    <row r="89" spans="1:9" ht="12.75" customHeight="1">
      <c r="A89" s="156"/>
      <c r="B89" s="35"/>
      <c r="C89" s="35"/>
      <c r="D89" s="35"/>
      <c r="E89" s="35"/>
      <c r="F89" s="35"/>
      <c r="G89" s="35"/>
      <c r="H89" s="35"/>
      <c r="I89" s="35"/>
    </row>
    <row r="90" spans="1:9" ht="12.75" customHeight="1">
      <c r="A90" s="156"/>
      <c r="B90" s="35"/>
      <c r="C90" s="35"/>
      <c r="D90" s="35"/>
      <c r="E90" s="35"/>
      <c r="F90" s="35"/>
      <c r="G90" s="35"/>
      <c r="H90" s="35"/>
      <c r="I90" s="35"/>
    </row>
    <row r="91" spans="1:9" ht="12.75" customHeight="1">
      <c r="A91" s="156"/>
      <c r="B91" s="35"/>
      <c r="C91" s="35"/>
      <c r="D91" s="35"/>
      <c r="E91" s="35"/>
      <c r="F91" s="35"/>
      <c r="G91" s="35"/>
      <c r="H91" s="35"/>
      <c r="I91" s="35"/>
    </row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>
      <c r="I136" s="41">
        <v>2</v>
      </c>
    </row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</sheetData>
  <mergeCells count="9">
    <mergeCell ref="I74:I75"/>
    <mergeCell ref="H74:H75"/>
    <mergeCell ref="A74:A75"/>
    <mergeCell ref="B74:B75"/>
    <mergeCell ref="C74:C75"/>
    <mergeCell ref="G74:G75"/>
    <mergeCell ref="F74:F75"/>
    <mergeCell ref="E74:E75"/>
    <mergeCell ref="D74:D75"/>
  </mergeCells>
  <printOptions/>
  <pageMargins left="0.5905511811023623" right="0.1968503937007874" top="0" bottom="0" header="0.5118110236220472" footer="0.5118110236220472"/>
  <pageSetup horizontalDpi="600" verticalDpi="600" orientation="portrait" paperSize="9" r:id="rId1"/>
  <headerFooter alignWithMargins="0">
    <oddFooter>&amp;R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786"/>
  <sheetViews>
    <sheetView workbookViewId="0" topLeftCell="A1">
      <selection activeCell="K1" sqref="K1:K16384"/>
    </sheetView>
  </sheetViews>
  <sheetFormatPr defaultColWidth="9.140625" defaultRowHeight="12.75"/>
  <cols>
    <col min="1" max="1" width="31.28125" style="60" customWidth="1"/>
    <col min="2" max="9" width="7.7109375" style="9" customWidth="1"/>
    <col min="10" max="10" width="6.28125" style="9" hidden="1" customWidth="1"/>
    <col min="11" max="16384" width="9.140625" style="9" customWidth="1"/>
  </cols>
  <sheetData>
    <row r="1" spans="1:10" s="29" customFormat="1" ht="15.75" customHeight="1">
      <c r="A1" s="1" t="s">
        <v>199</v>
      </c>
      <c r="B1" s="9"/>
      <c r="C1" s="9"/>
      <c r="D1" s="9"/>
      <c r="E1" s="9"/>
      <c r="F1" s="9"/>
      <c r="G1" s="9"/>
      <c r="H1" s="9"/>
      <c r="I1" s="9"/>
      <c r="J1" s="9"/>
    </row>
    <row r="2" spans="1:10" s="29" customFormat="1" ht="13.5" customHeight="1">
      <c r="A2" s="34"/>
      <c r="B2" s="9"/>
      <c r="C2" s="9"/>
      <c r="D2" s="9"/>
      <c r="E2" s="9"/>
      <c r="F2" s="9"/>
      <c r="G2" s="87"/>
      <c r="H2" s="87"/>
      <c r="I2" s="105" t="s">
        <v>290</v>
      </c>
      <c r="J2" s="105"/>
    </row>
    <row r="3" spans="1:10" ht="12.75" customHeight="1">
      <c r="A3" s="5"/>
      <c r="B3" s="5" t="s">
        <v>260</v>
      </c>
      <c r="C3" s="5" t="s">
        <v>264</v>
      </c>
      <c r="D3" s="5" t="s">
        <v>265</v>
      </c>
      <c r="E3" s="5" t="s">
        <v>267</v>
      </c>
      <c r="F3" s="5" t="s">
        <v>269</v>
      </c>
      <c r="G3" s="5" t="s">
        <v>270</v>
      </c>
      <c r="H3" s="5" t="s">
        <v>276</v>
      </c>
      <c r="I3" s="5" t="s">
        <v>284</v>
      </c>
      <c r="J3" s="5" t="s">
        <v>295</v>
      </c>
    </row>
    <row r="4" spans="1:10" ht="12.75" customHeight="1">
      <c r="A4" s="7" t="s">
        <v>1</v>
      </c>
      <c r="B4" s="8">
        <f aca="true" t="shared" si="0" ref="B4:I4">B5+B13+B14+B15+B18+B19+B20</f>
        <v>755818.602</v>
      </c>
      <c r="C4" s="8">
        <f t="shared" si="0"/>
        <v>772390.513</v>
      </c>
      <c r="D4" s="8">
        <f t="shared" si="0"/>
        <v>742111.1470000001</v>
      </c>
      <c r="E4" s="8">
        <f t="shared" si="0"/>
        <v>734495.8239999999</v>
      </c>
      <c r="F4" s="8">
        <f t="shared" si="0"/>
        <v>728053.4720000002</v>
      </c>
      <c r="G4" s="8">
        <f t="shared" si="0"/>
        <v>715338.743</v>
      </c>
      <c r="H4" s="8">
        <f t="shared" si="0"/>
        <v>645874.904</v>
      </c>
      <c r="I4" s="8">
        <f t="shared" si="0"/>
        <v>612056.9349999999</v>
      </c>
      <c r="J4" s="8"/>
    </row>
    <row r="5" spans="1:10" s="41" customFormat="1" ht="12.75" customHeight="1">
      <c r="A5" s="43" t="s">
        <v>37</v>
      </c>
      <c r="B5" s="44">
        <v>686863.243</v>
      </c>
      <c r="C5" s="44">
        <v>674794.333</v>
      </c>
      <c r="D5" s="44">
        <v>686644.719</v>
      </c>
      <c r="E5" s="44">
        <v>684914.928</v>
      </c>
      <c r="F5" s="44">
        <v>670226.736</v>
      </c>
      <c r="G5" s="44">
        <v>657355.841</v>
      </c>
      <c r="H5" s="44">
        <v>635989.056</v>
      </c>
      <c r="I5" s="44">
        <v>603057.088</v>
      </c>
      <c r="J5" s="44">
        <f>I5/SD_SR_Poc!I5*1000</f>
        <v>3277.2526288903505</v>
      </c>
    </row>
    <row r="6" spans="1:10" s="13" customFormat="1" ht="12.75" customHeight="1" hidden="1">
      <c r="A6" s="10" t="s">
        <v>38</v>
      </c>
      <c r="B6" s="11">
        <v>14.61</v>
      </c>
      <c r="C6" s="11">
        <v>26.76</v>
      </c>
      <c r="D6" s="11">
        <v>40.61</v>
      </c>
      <c r="E6" s="11">
        <v>11.28</v>
      </c>
      <c r="F6" s="11">
        <v>7.16</v>
      </c>
      <c r="G6" s="11">
        <v>7.45</v>
      </c>
      <c r="H6" s="11">
        <v>1.7</v>
      </c>
      <c r="I6" s="11">
        <v>0</v>
      </c>
      <c r="J6" s="11" t="e">
        <f>I6/SD_SR_Poc!I6*1000</f>
        <v>#DIV/0!</v>
      </c>
    </row>
    <row r="7" spans="1:10" s="13" customFormat="1" ht="12.75" customHeight="1" hidden="1">
      <c r="A7" s="10" t="s">
        <v>39</v>
      </c>
      <c r="B7" s="11">
        <v>23439.45</v>
      </c>
      <c r="C7" s="11">
        <v>23460.91</v>
      </c>
      <c r="D7" s="11">
        <v>25149.866</v>
      </c>
      <c r="E7" s="11">
        <v>24973.709</v>
      </c>
      <c r="F7" s="11">
        <v>24215.475</v>
      </c>
      <c r="G7" s="11">
        <v>23638.29</v>
      </c>
      <c r="H7" s="11">
        <v>22354.809</v>
      </c>
      <c r="I7" s="11">
        <v>21199.607</v>
      </c>
      <c r="J7" s="11">
        <f>I7/SD_SR_Poc!I7*1000</f>
        <v>3546.270826363332</v>
      </c>
    </row>
    <row r="8" spans="1:10" s="13" customFormat="1" ht="12.75" customHeight="1" hidden="1">
      <c r="A8" s="10" t="s">
        <v>40</v>
      </c>
      <c r="B8" s="11">
        <v>18323.822</v>
      </c>
      <c r="C8" s="11">
        <v>17688.49</v>
      </c>
      <c r="D8" s="11">
        <v>18655.511</v>
      </c>
      <c r="E8" s="11">
        <v>18879.876</v>
      </c>
      <c r="F8" s="11">
        <v>19067.223</v>
      </c>
      <c r="G8" s="11">
        <v>19389.518</v>
      </c>
      <c r="H8" s="11">
        <v>18652.196</v>
      </c>
      <c r="I8" s="11">
        <v>18020.928</v>
      </c>
      <c r="J8" s="11">
        <f>I8/SD_SR_Poc!I8*1000</f>
        <v>5021.155753691836</v>
      </c>
    </row>
    <row r="9" spans="1:10" s="13" customFormat="1" ht="12.75" customHeight="1">
      <c r="A9" s="12" t="s">
        <v>41</v>
      </c>
      <c r="B9" s="11">
        <v>497475.951</v>
      </c>
      <c r="C9" s="11">
        <v>489538.514</v>
      </c>
      <c r="D9" s="11">
        <v>503419.726</v>
      </c>
      <c r="E9" s="11">
        <v>503118.942</v>
      </c>
      <c r="F9" s="11">
        <v>492316.109</v>
      </c>
      <c r="G9" s="11">
        <v>481194.399</v>
      </c>
      <c r="H9" s="11">
        <v>466598.221</v>
      </c>
      <c r="I9" s="11">
        <v>457059.735</v>
      </c>
      <c r="J9" s="11">
        <f>I9/SD_SR_Poc!I9*1000</f>
        <v>4552.387798804781</v>
      </c>
    </row>
    <row r="10" spans="1:10" s="13" customFormat="1" ht="12.75" customHeight="1">
      <c r="A10" s="10" t="s">
        <v>42</v>
      </c>
      <c r="B10" s="11">
        <v>87206.346</v>
      </c>
      <c r="C10" s="11">
        <v>89432.656</v>
      </c>
      <c r="D10" s="11">
        <v>82876.92</v>
      </c>
      <c r="E10" s="11">
        <v>79646.494</v>
      </c>
      <c r="F10" s="11">
        <v>76921.872</v>
      </c>
      <c r="G10" s="11">
        <v>76895.169</v>
      </c>
      <c r="H10" s="11">
        <v>75491.36</v>
      </c>
      <c r="I10" s="11">
        <v>74420.916</v>
      </c>
      <c r="J10" s="11">
        <f>I10/SD_SR_Poc!I10*1000</f>
        <v>2183.6482497579295</v>
      </c>
    </row>
    <row r="11" spans="1:10" s="13" customFormat="1" ht="12.75" customHeight="1">
      <c r="A11" s="10" t="s">
        <v>8</v>
      </c>
      <c r="B11" s="11">
        <v>8013.14</v>
      </c>
      <c r="C11" s="11">
        <v>7996.19</v>
      </c>
      <c r="D11" s="11">
        <v>8162.212</v>
      </c>
      <c r="E11" s="11">
        <v>8139.59</v>
      </c>
      <c r="F11" s="11">
        <v>7987.459</v>
      </c>
      <c r="G11" s="11">
        <v>7806.43</v>
      </c>
      <c r="H11" s="11">
        <v>7104.918</v>
      </c>
      <c r="I11" s="11">
        <v>7043.99</v>
      </c>
      <c r="J11" s="11">
        <f>I11/SD_SR_Poc!I11*1000</f>
        <v>1814.5260175167439</v>
      </c>
    </row>
    <row r="12" spans="1:10" s="13" customFormat="1" ht="12.75" customHeight="1">
      <c r="A12" s="10" t="s">
        <v>9</v>
      </c>
      <c r="B12" s="11">
        <v>389.2</v>
      </c>
      <c r="C12" s="11">
        <v>411.95</v>
      </c>
      <c r="D12" s="11">
        <v>660.1</v>
      </c>
      <c r="E12" s="11">
        <v>656.6</v>
      </c>
      <c r="F12" s="11">
        <v>634.2</v>
      </c>
      <c r="G12" s="11">
        <v>614.6</v>
      </c>
      <c r="H12" s="11">
        <v>623</v>
      </c>
      <c r="I12" s="11">
        <v>598.5</v>
      </c>
      <c r="J12" s="11"/>
    </row>
    <row r="13" spans="1:10" s="13" customFormat="1" ht="12.75" customHeight="1">
      <c r="A13" s="12" t="s">
        <v>43</v>
      </c>
      <c r="B13" s="11">
        <f>289.38</f>
        <v>289.38</v>
      </c>
      <c r="C13" s="11">
        <v>357.18</v>
      </c>
      <c r="D13" s="11">
        <v>366.925</v>
      </c>
      <c r="E13" s="11">
        <v>318.982</v>
      </c>
      <c r="F13" s="11">
        <v>359.93</v>
      </c>
      <c r="G13" s="11">
        <v>403.876</v>
      </c>
      <c r="H13" s="11">
        <v>353.281</v>
      </c>
      <c r="I13" s="11">
        <v>347.59</v>
      </c>
      <c r="J13" s="11">
        <f>I13/SD_SR_Poc!I24*1000</f>
        <v>1412.9674796747966</v>
      </c>
    </row>
    <row r="14" spans="1:10" s="35" customFormat="1" ht="12.75" customHeight="1">
      <c r="A14" s="15" t="s">
        <v>44</v>
      </c>
      <c r="B14" s="11">
        <f>5156.803+1906.187</f>
        <v>7062.99</v>
      </c>
      <c r="C14" s="11">
        <f>5211.652+1647.317</f>
        <v>6858.969</v>
      </c>
      <c r="D14" s="11">
        <f>5246.299+1875.273</f>
        <v>7121.572</v>
      </c>
      <c r="E14" s="11">
        <f>5376.793+2073.367</f>
        <v>7450.16</v>
      </c>
      <c r="F14" s="11">
        <f>5494.593+1878.906</f>
        <v>7373.499</v>
      </c>
      <c r="G14" s="11">
        <f>5662.832+2109.746</f>
        <v>7772.578</v>
      </c>
      <c r="H14" s="11">
        <f>5774.645+1861.889</f>
        <v>7636.534000000001</v>
      </c>
      <c r="I14" s="11">
        <f>5737.536+2083.481</f>
        <v>7821.017</v>
      </c>
      <c r="J14" s="11">
        <f>I14/SD_SR_Poc!I25*1000</f>
        <v>1898.7659626122845</v>
      </c>
    </row>
    <row r="15" spans="1:10" s="13" customFormat="1" ht="12.75" customHeight="1">
      <c r="A15" s="111" t="s">
        <v>45</v>
      </c>
      <c r="B15" s="110">
        <v>48979.814</v>
      </c>
      <c r="C15" s="110">
        <v>38489.656</v>
      </c>
      <c r="D15" s="110">
        <v>33720.931</v>
      </c>
      <c r="E15" s="110">
        <v>29843.204</v>
      </c>
      <c r="F15" s="110">
        <v>38010.457</v>
      </c>
      <c r="G15" s="110">
        <v>37773.673</v>
      </c>
      <c r="H15" s="110">
        <v>1666.883</v>
      </c>
      <c r="I15" s="134">
        <v>579.99</v>
      </c>
      <c r="J15" s="134"/>
    </row>
    <row r="16" spans="1:10" s="13" customFormat="1" ht="13.5" customHeight="1" hidden="1">
      <c r="A16" s="15" t="s">
        <v>46</v>
      </c>
      <c r="B16" s="17">
        <v>38019.817</v>
      </c>
      <c r="C16" s="17">
        <v>30741.27</v>
      </c>
      <c r="D16" s="17">
        <v>25164.556</v>
      </c>
      <c r="E16" s="17">
        <v>22248.249</v>
      </c>
      <c r="F16" s="17">
        <v>28666.635</v>
      </c>
      <c r="G16" s="17">
        <v>0</v>
      </c>
      <c r="H16" s="17">
        <v>0</v>
      </c>
      <c r="I16" s="134">
        <v>462.363</v>
      </c>
      <c r="J16" s="134"/>
    </row>
    <row r="17" spans="1:10" s="13" customFormat="1" ht="13.5" customHeight="1" hidden="1">
      <c r="A17" s="10" t="s">
        <v>47</v>
      </c>
      <c r="B17" s="17">
        <v>5438.202</v>
      </c>
      <c r="C17" s="17">
        <v>3212.106</v>
      </c>
      <c r="D17" s="17">
        <v>4007.584</v>
      </c>
      <c r="E17" s="17">
        <v>3913.806</v>
      </c>
      <c r="F17" s="17">
        <v>4759.687</v>
      </c>
      <c r="G17" s="17">
        <v>0</v>
      </c>
      <c r="H17" s="17">
        <v>0</v>
      </c>
      <c r="I17" s="134">
        <v>110.588</v>
      </c>
      <c r="J17" s="134"/>
    </row>
    <row r="18" spans="1:10" s="13" customFormat="1" ht="12.75">
      <c r="A18" s="45" t="s">
        <v>48</v>
      </c>
      <c r="B18" s="17">
        <v>242.475</v>
      </c>
      <c r="C18" s="134">
        <v>220.375</v>
      </c>
      <c r="D18" s="17">
        <v>237.8</v>
      </c>
      <c r="E18" s="17">
        <v>239.95</v>
      </c>
      <c r="F18" s="17">
        <v>242.55</v>
      </c>
      <c r="G18" s="134">
        <v>240.175</v>
      </c>
      <c r="H18" s="134">
        <v>229.15</v>
      </c>
      <c r="I18" s="134">
        <v>251.25</v>
      </c>
      <c r="J18" s="134"/>
    </row>
    <row r="19" spans="1:10" s="13" customFormat="1" ht="12.75">
      <c r="A19" s="12" t="s">
        <v>49</v>
      </c>
      <c r="B19" s="17">
        <v>0</v>
      </c>
      <c r="C19" s="17">
        <v>40424.5</v>
      </c>
      <c r="D19" s="17">
        <v>2442.5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/>
    </row>
    <row r="20" spans="1:10" s="13" customFormat="1" ht="12.75">
      <c r="A20" s="18" t="s">
        <v>184</v>
      </c>
      <c r="B20" s="19">
        <v>12380.7</v>
      </c>
      <c r="C20" s="135">
        <v>11245.5</v>
      </c>
      <c r="D20" s="17">
        <v>11576.7</v>
      </c>
      <c r="E20" s="17">
        <v>11728.6</v>
      </c>
      <c r="F20" s="17">
        <v>11840.3</v>
      </c>
      <c r="G20" s="17">
        <v>11792.6</v>
      </c>
      <c r="H20" s="17">
        <v>0</v>
      </c>
      <c r="I20" s="19">
        <v>0</v>
      </c>
      <c r="J20" s="19"/>
    </row>
    <row r="21" spans="1:10" s="21" customFormat="1" ht="12.75" customHeight="1">
      <c r="A21" s="20" t="s">
        <v>27</v>
      </c>
      <c r="B21" s="128">
        <f aca="true" t="shared" si="1" ref="B21:I21">B22+B23+B24+B31</f>
        <v>1358123.5470000003</v>
      </c>
      <c r="C21" s="128">
        <f t="shared" si="1"/>
        <v>1375273.013</v>
      </c>
      <c r="D21" s="128">
        <f t="shared" si="1"/>
        <v>1379018.513</v>
      </c>
      <c r="E21" s="128">
        <f t="shared" si="1"/>
        <v>1384414.406</v>
      </c>
      <c r="F21" s="128">
        <f t="shared" si="1"/>
        <v>1385268.3879999998</v>
      </c>
      <c r="G21" s="128">
        <f t="shared" si="1"/>
        <v>1387377.148</v>
      </c>
      <c r="H21" s="128">
        <f t="shared" si="1"/>
        <v>1376890.793</v>
      </c>
      <c r="I21" s="128">
        <f t="shared" si="1"/>
        <v>1378849.953</v>
      </c>
      <c r="J21" s="128"/>
    </row>
    <row r="22" spans="1:10" s="49" customFormat="1" ht="12.75" customHeight="1">
      <c r="A22" s="46" t="s">
        <v>50</v>
      </c>
      <c r="B22" s="48">
        <f>682547.28+13728.93</f>
        <v>696276.2100000001</v>
      </c>
      <c r="C22" s="48">
        <f>685183.16+12596.92</f>
        <v>697780.0800000001</v>
      </c>
      <c r="D22" s="48">
        <f>686342.98+10014.74</f>
        <v>696357.72</v>
      </c>
      <c r="E22" s="48">
        <f>687369.638+9200.603</f>
        <v>696570.241</v>
      </c>
      <c r="F22" s="48">
        <f>687925.72+7245.65</f>
        <v>695171.37</v>
      </c>
      <c r="G22" s="48">
        <f>690071.68+8202.89</f>
        <v>698274.5700000001</v>
      </c>
      <c r="H22" s="48">
        <f>684739.18+6667.996</f>
        <v>691407.1760000001</v>
      </c>
      <c r="I22" s="48">
        <f>679945.05+7781.07</f>
        <v>687726.12</v>
      </c>
      <c r="J22" s="48">
        <f>I22/SD_SR_Poc!I41*1000</f>
        <v>545.9469680731987</v>
      </c>
    </row>
    <row r="23" spans="1:10" s="52" customFormat="1" ht="12.75" customHeight="1">
      <c r="A23" s="15" t="s">
        <v>51</v>
      </c>
      <c r="B23" s="53">
        <f>594669.204+1054.938+12442.007</f>
        <v>608166.149</v>
      </c>
      <c r="C23" s="53">
        <f>598775.33+998.374+16479.58</f>
        <v>616253.2839999999</v>
      </c>
      <c r="D23" s="53">
        <f>597835.726+1369.242+14354.518</f>
        <v>613559.486</v>
      </c>
      <c r="E23" s="53">
        <f>599230.155+884.004+14045.81</f>
        <v>614159.969</v>
      </c>
      <c r="F23" s="53">
        <f>597870.005+988.71+13463.462</f>
        <v>612322.1769999999</v>
      </c>
      <c r="G23" s="53">
        <f>597388.82+807.601+13800.527</f>
        <v>611996.948</v>
      </c>
      <c r="H23" s="53">
        <f>595841.005+884.806+12568.59</f>
        <v>609294.401</v>
      </c>
      <c r="I23" s="53">
        <f>595794.665+733.867+14320.552</f>
        <v>610849.084</v>
      </c>
      <c r="J23" s="53">
        <f>SD_SR_FP!I23/SD_SR_Poc!I42*1000</f>
        <v>4520.889925027939</v>
      </c>
    </row>
    <row r="24" spans="1:10" s="52" customFormat="1" ht="12.75" customHeight="1">
      <c r="A24" s="116" t="s">
        <v>52</v>
      </c>
      <c r="B24" s="51">
        <f aca="true" t="shared" si="2" ref="B24:I24">B25+B27+B28+B29+B30+B26</f>
        <v>27314.760000000002</v>
      </c>
      <c r="C24" s="51">
        <f t="shared" si="2"/>
        <v>33820.759999999995</v>
      </c>
      <c r="D24" s="51">
        <f t="shared" si="2"/>
        <v>42209.08</v>
      </c>
      <c r="E24" s="51">
        <f t="shared" si="2"/>
        <v>46151.56</v>
      </c>
      <c r="F24" s="51">
        <f t="shared" si="2"/>
        <v>50358.18</v>
      </c>
      <c r="G24" s="51">
        <f t="shared" si="2"/>
        <v>49840.46</v>
      </c>
      <c r="H24" s="51">
        <f t="shared" si="2"/>
        <v>48644.56</v>
      </c>
      <c r="I24" s="51">
        <f t="shared" si="2"/>
        <v>52805.5</v>
      </c>
      <c r="J24" s="51"/>
    </row>
    <row r="25" spans="1:10" s="52" customFormat="1" ht="12.75" customHeight="1">
      <c r="A25" s="24" t="s">
        <v>31</v>
      </c>
      <c r="B25" s="51">
        <v>16872.18</v>
      </c>
      <c r="C25" s="51">
        <f>18125.3+4.46</f>
        <v>18129.76</v>
      </c>
      <c r="D25" s="51">
        <v>16765.14</v>
      </c>
      <c r="E25" s="51">
        <v>17748.28</v>
      </c>
      <c r="F25" s="51">
        <v>19280.58</v>
      </c>
      <c r="G25" s="51">
        <v>19343</v>
      </c>
      <c r="H25" s="51">
        <f>18850.04</f>
        <v>18850.04</v>
      </c>
      <c r="I25" s="51">
        <v>20796.98</v>
      </c>
      <c r="J25" s="51">
        <f>SD_SR_FP!I25/SD_SR_Poc!I44*1000</f>
        <v>10770.05696530295</v>
      </c>
    </row>
    <row r="26" spans="1:10" s="52" customFormat="1" ht="12.75" customHeight="1">
      <c r="A26" s="24" t="s">
        <v>271</v>
      </c>
      <c r="B26" s="51"/>
      <c r="C26" s="51">
        <v>3443</v>
      </c>
      <c r="D26" s="51">
        <v>14619</v>
      </c>
      <c r="E26" s="51">
        <v>18062</v>
      </c>
      <c r="F26" s="51">
        <v>20306</v>
      </c>
      <c r="G26" s="51">
        <v>19877</v>
      </c>
      <c r="H26" s="51">
        <v>20000</v>
      </c>
      <c r="I26" s="51">
        <v>21456</v>
      </c>
      <c r="J26" s="51">
        <f>I26/SD_SR_Poc!I44*1000</f>
        <v>11111.34127395132</v>
      </c>
    </row>
    <row r="27" spans="1:10" s="52" customFormat="1" ht="12.75" customHeight="1">
      <c r="A27" s="24" t="s">
        <v>272</v>
      </c>
      <c r="B27" s="51">
        <v>250.99</v>
      </c>
      <c r="C27" s="51">
        <v>399.3</v>
      </c>
      <c r="D27" s="51">
        <f>216.31+69.46</f>
        <v>285.77</v>
      </c>
      <c r="E27" s="51">
        <v>267.14</v>
      </c>
      <c r="F27" s="51">
        <v>323.5</v>
      </c>
      <c r="G27" s="51">
        <v>316.93</v>
      </c>
      <c r="H27" s="51">
        <v>288.06</v>
      </c>
      <c r="I27" s="51">
        <v>259.96</v>
      </c>
      <c r="J27" s="51"/>
    </row>
    <row r="28" spans="1:10" s="52" customFormat="1" ht="12.75" customHeight="1">
      <c r="A28" s="54" t="s">
        <v>273</v>
      </c>
      <c r="B28" s="51">
        <v>189.55</v>
      </c>
      <c r="C28" s="51">
        <v>245.3</v>
      </c>
      <c r="D28" s="51">
        <v>216.31</v>
      </c>
      <c r="E28" s="51">
        <v>218.54</v>
      </c>
      <c r="F28" s="51">
        <v>249.56</v>
      </c>
      <c r="G28" s="51">
        <v>196.24</v>
      </c>
      <c r="H28" s="51">
        <v>191.78</v>
      </c>
      <c r="I28" s="51">
        <v>182.86</v>
      </c>
      <c r="J28" s="51"/>
    </row>
    <row r="29" spans="1:10" s="52" customFormat="1" ht="12.75" customHeight="1">
      <c r="A29" s="54" t="s">
        <v>274</v>
      </c>
      <c r="B29" s="55">
        <v>61.44</v>
      </c>
      <c r="C29" s="55">
        <v>154</v>
      </c>
      <c r="D29" s="55">
        <v>69.46</v>
      </c>
      <c r="E29" s="55">
        <v>48.6</v>
      </c>
      <c r="F29" s="55">
        <v>73.94</v>
      </c>
      <c r="G29" s="55">
        <v>120.69</v>
      </c>
      <c r="H29" s="55">
        <v>96.28</v>
      </c>
      <c r="I29" s="55">
        <v>77.1</v>
      </c>
      <c r="J29" s="55"/>
    </row>
    <row r="30" spans="1:10" s="6" customFormat="1" ht="12.75" customHeight="1">
      <c r="A30" s="24" t="s">
        <v>33</v>
      </c>
      <c r="B30" s="51">
        <v>9940.6</v>
      </c>
      <c r="C30" s="51">
        <v>11449.4</v>
      </c>
      <c r="D30" s="51">
        <v>10253.4</v>
      </c>
      <c r="E30" s="51">
        <v>9807</v>
      </c>
      <c r="F30" s="51">
        <v>10124.6</v>
      </c>
      <c r="G30" s="51">
        <v>9986.6</v>
      </c>
      <c r="H30" s="51">
        <v>9218.4</v>
      </c>
      <c r="I30" s="51">
        <v>10032.6</v>
      </c>
      <c r="J30" s="51">
        <f>SD_SR_FP!I30/SD_SR_Poc!I49*1000</f>
        <v>1990.595238095238</v>
      </c>
    </row>
    <row r="31" spans="1:10" s="29" customFormat="1" ht="12.75" customHeight="1">
      <c r="A31" s="121" t="s">
        <v>189</v>
      </c>
      <c r="B31" s="51">
        <f aca="true" t="shared" si="3" ref="B31:I31">B32+B33+B34+B35+B36+B37</f>
        <v>26366.427999999996</v>
      </c>
      <c r="C31" s="51">
        <f t="shared" si="3"/>
        <v>27418.889</v>
      </c>
      <c r="D31" s="51">
        <f t="shared" si="3"/>
        <v>26892.226999999995</v>
      </c>
      <c r="E31" s="51">
        <f t="shared" si="3"/>
        <v>27532.636000000002</v>
      </c>
      <c r="F31" s="51">
        <f t="shared" si="3"/>
        <v>27416.661</v>
      </c>
      <c r="G31" s="51">
        <f t="shared" si="3"/>
        <v>27265.17</v>
      </c>
      <c r="H31" s="51">
        <f t="shared" si="3"/>
        <v>27544.656000000003</v>
      </c>
      <c r="I31" s="51">
        <f t="shared" si="3"/>
        <v>27469.248999999996</v>
      </c>
      <c r="J31" s="51"/>
    </row>
    <row r="32" spans="1:10" ht="12.75" customHeight="1">
      <c r="A32" s="109" t="s">
        <v>34</v>
      </c>
      <c r="B32" s="112">
        <f>17722.938+622.12</f>
        <v>18345.057999999997</v>
      </c>
      <c r="C32" s="112">
        <f>17802.049+749.47</f>
        <v>18551.519</v>
      </c>
      <c r="D32" s="112">
        <f>17839.539+457.858</f>
        <v>18297.397</v>
      </c>
      <c r="E32" s="112">
        <f>18045.849+791.817</f>
        <v>18837.665999999997</v>
      </c>
      <c r="F32" s="112">
        <f>18037.61+855.131</f>
        <v>18892.741</v>
      </c>
      <c r="G32" s="112">
        <f>18178.24+869.19</f>
        <v>19047.43</v>
      </c>
      <c r="H32" s="112">
        <f>18211.26+742.806</f>
        <v>18954.066</v>
      </c>
      <c r="I32" s="112">
        <v>18613.119</v>
      </c>
      <c r="J32" s="112">
        <f>I32/SD_SR_Poc!I49*1000</f>
        <v>3693.0791666666664</v>
      </c>
    </row>
    <row r="33" spans="1:10" ht="12.75" customHeight="1">
      <c r="A33" s="12" t="s">
        <v>193</v>
      </c>
      <c r="B33" s="51">
        <f>5093.91+236.4</f>
        <v>5330.3099999999995</v>
      </c>
      <c r="C33" s="51">
        <f>5302.26+251.07</f>
        <v>5553.33</v>
      </c>
      <c r="D33" s="51">
        <f>5300.94+99.93</f>
        <v>5400.87</v>
      </c>
      <c r="E33" s="51">
        <f>5326.67+96.39</f>
        <v>5423.06</v>
      </c>
      <c r="F33" s="51">
        <f>5302.47+201.63</f>
        <v>5504.1</v>
      </c>
      <c r="G33" s="51">
        <f>5322.09+131.7</f>
        <v>5453.79</v>
      </c>
      <c r="H33" s="51">
        <f>5328.39+237.03</f>
        <v>5565.42</v>
      </c>
      <c r="I33" s="51">
        <f>5303.04+187.9</f>
        <v>5490.94</v>
      </c>
      <c r="J33" s="51">
        <f>I33/SD_SR_Poc!I50*1000</f>
        <v>4553.018242122719</v>
      </c>
    </row>
    <row r="34" spans="1:10" ht="12.75" customHeight="1">
      <c r="A34" s="12" t="s">
        <v>35</v>
      </c>
      <c r="B34" s="51">
        <f>1556.65+1.43</f>
        <v>1558.0800000000002</v>
      </c>
      <c r="C34" s="51">
        <f>1532.4+30.87</f>
        <v>1563.27</v>
      </c>
      <c r="D34" s="51">
        <f>1522.39+15.73</f>
        <v>1538.1200000000001</v>
      </c>
      <c r="E34" s="51">
        <f>1506.66+8.58</f>
        <v>1515.24</v>
      </c>
      <c r="F34" s="51">
        <v>1488.42</v>
      </c>
      <c r="G34" s="51">
        <f>1457.11+10.01</f>
        <v>1467.12</v>
      </c>
      <c r="H34" s="51">
        <v>1427.08</v>
      </c>
      <c r="I34" s="51">
        <f>1418.94+25.06</f>
        <v>1444</v>
      </c>
      <c r="J34" s="51">
        <f>I34/SD_SR_Poc!I51*1000</f>
        <v>1825.5372945638433</v>
      </c>
    </row>
    <row r="35" spans="1:10" ht="12.75" customHeight="1">
      <c r="A35" s="117" t="s">
        <v>190</v>
      </c>
      <c r="B35" s="17">
        <v>131.76</v>
      </c>
      <c r="C35" s="17">
        <f>128.1+23.07</f>
        <v>151.17</v>
      </c>
      <c r="D35" s="17">
        <f>139.08+75.06</f>
        <v>214.14000000000001</v>
      </c>
      <c r="E35" s="17">
        <f>146.4+55.65</f>
        <v>202.05</v>
      </c>
      <c r="F35" s="17">
        <f>146.4+10.98</f>
        <v>157.38</v>
      </c>
      <c r="G35" s="17">
        <v>144.57</v>
      </c>
      <c r="H35" s="17">
        <v>139.08</v>
      </c>
      <c r="I35" s="17">
        <f>139.08+16.47</f>
        <v>155.55</v>
      </c>
      <c r="J35" s="17">
        <f>I35/SD_SR_Poc!I52*1000</f>
        <v>2222.1428571428573</v>
      </c>
    </row>
    <row r="36" spans="1:10" ht="12.75" customHeight="1">
      <c r="A36" s="117" t="s">
        <v>191</v>
      </c>
      <c r="B36" s="51">
        <v>492.22</v>
      </c>
      <c r="C36" s="51">
        <v>880.3</v>
      </c>
      <c r="D36" s="51">
        <v>675.92</v>
      </c>
      <c r="E36" s="51">
        <v>649.4</v>
      </c>
      <c r="F36" s="51">
        <v>676.82</v>
      </c>
      <c r="G36" s="51">
        <v>687.46</v>
      </c>
      <c r="H36" s="51">
        <v>715.33</v>
      </c>
      <c r="I36" s="51">
        <v>929</v>
      </c>
      <c r="J36" s="51">
        <f>I36/SD_SR_Poc!I53*1000</f>
        <v>12726.027397260275</v>
      </c>
    </row>
    <row r="37" spans="1:10" ht="12.75" customHeight="1">
      <c r="A37" s="18" t="s">
        <v>192</v>
      </c>
      <c r="B37" s="56">
        <v>509</v>
      </c>
      <c r="C37" s="56">
        <v>719.3</v>
      </c>
      <c r="D37" s="56">
        <v>765.78</v>
      </c>
      <c r="E37" s="56">
        <v>905.22</v>
      </c>
      <c r="F37" s="56">
        <v>697.2</v>
      </c>
      <c r="G37" s="56">
        <v>464.8</v>
      </c>
      <c r="H37" s="56">
        <v>743.68</v>
      </c>
      <c r="I37" s="56">
        <v>836.64</v>
      </c>
      <c r="J37" s="56">
        <f>I37/SD_SR_Poc!I54*1000</f>
        <v>23240</v>
      </c>
    </row>
    <row r="38" spans="1:10" s="59" customFormat="1" ht="12.75" customHeight="1">
      <c r="A38" s="25" t="s">
        <v>36</v>
      </c>
      <c r="B38" s="8">
        <v>422509.501</v>
      </c>
      <c r="C38" s="8">
        <v>459189.07</v>
      </c>
      <c r="D38" s="8">
        <v>445058.657</v>
      </c>
      <c r="E38" s="8">
        <v>447977.176</v>
      </c>
      <c r="F38" s="8">
        <v>458156.133</v>
      </c>
      <c r="G38" s="8">
        <v>465927.079</v>
      </c>
      <c r="H38" s="8">
        <v>448835.203</v>
      </c>
      <c r="I38" s="8">
        <v>466798.063</v>
      </c>
      <c r="J38" s="8">
        <f>I38/SD_SR_Poc!I55*1000</f>
        <v>2352.077793229938</v>
      </c>
    </row>
    <row r="39" spans="1:10" ht="12.75" customHeight="1">
      <c r="A39" s="123" t="s">
        <v>200</v>
      </c>
      <c r="B39" s="50"/>
      <c r="C39" s="50"/>
      <c r="D39" s="50"/>
      <c r="E39" s="50"/>
      <c r="F39" s="50"/>
      <c r="G39" s="50"/>
      <c r="H39" s="50"/>
      <c r="I39" s="50"/>
      <c r="J39" s="50"/>
    </row>
    <row r="40" spans="1:10" ht="12.75" customHeight="1">
      <c r="A40" s="27" t="s">
        <v>201</v>
      </c>
      <c r="B40" s="16">
        <v>31687.072</v>
      </c>
      <c r="C40" s="16">
        <v>43874.888</v>
      </c>
      <c r="D40" s="16">
        <v>41898.977</v>
      </c>
      <c r="E40" s="16">
        <v>44255.926</v>
      </c>
      <c r="F40" s="16">
        <v>43923.148</v>
      </c>
      <c r="G40" s="16">
        <v>44694.469</v>
      </c>
      <c r="H40" s="16">
        <v>43445.266</v>
      </c>
      <c r="I40" s="16">
        <v>44442.025</v>
      </c>
      <c r="J40" s="16">
        <f>I40/SD_SR_Poc!I57*1000</f>
        <v>7485.602998147213</v>
      </c>
    </row>
    <row r="41" spans="1:10" ht="12.75" customHeight="1">
      <c r="A41" s="27" t="s">
        <v>202</v>
      </c>
      <c r="B41" s="17">
        <v>5058.03</v>
      </c>
      <c r="C41" s="17">
        <v>5139.983</v>
      </c>
      <c r="D41" s="17">
        <v>5133.157</v>
      </c>
      <c r="E41" s="17">
        <v>5217.495</v>
      </c>
      <c r="F41" s="17">
        <v>5338.175</v>
      </c>
      <c r="G41" s="17">
        <v>5380.41</v>
      </c>
      <c r="H41" s="17">
        <v>5375.276</v>
      </c>
      <c r="I41" s="17">
        <v>5398.495</v>
      </c>
      <c r="J41" s="17">
        <f>I41/SD_SR_Poc!I58*1000</f>
        <v>2528.569086651054</v>
      </c>
    </row>
    <row r="42" spans="1:10" ht="12.75" customHeight="1">
      <c r="A42" s="27" t="s">
        <v>203</v>
      </c>
      <c r="B42" s="17">
        <v>116064.4</v>
      </c>
      <c r="C42" s="17">
        <v>117422.549</v>
      </c>
      <c r="D42" s="17">
        <v>117516.454</v>
      </c>
      <c r="E42" s="17">
        <v>117730.586</v>
      </c>
      <c r="F42" s="17">
        <v>118107.771</v>
      </c>
      <c r="G42" s="17">
        <v>119013.934</v>
      </c>
      <c r="H42" s="17">
        <v>118962.929</v>
      </c>
      <c r="I42" s="17">
        <v>119535.268</v>
      </c>
      <c r="J42" s="17">
        <f>I42/SD_SR_Poc!I59*1000</f>
        <v>814.9391055358603</v>
      </c>
    </row>
    <row r="43" spans="1:10" ht="12.75" customHeight="1">
      <c r="A43" s="27" t="s">
        <v>204</v>
      </c>
      <c r="B43" s="17">
        <v>24451.9</v>
      </c>
      <c r="C43" s="17">
        <v>24788.3</v>
      </c>
      <c r="D43" s="17">
        <v>24794.6</v>
      </c>
      <c r="E43" s="17">
        <v>24897.4</v>
      </c>
      <c r="F43" s="17">
        <v>24964.7</v>
      </c>
      <c r="G43" s="17">
        <v>25309.073</v>
      </c>
      <c r="H43" s="17">
        <v>25149.8</v>
      </c>
      <c r="I43" s="17">
        <v>25263</v>
      </c>
      <c r="J43" s="17">
        <f>I43/SD_SR_Poc!I60*1000</f>
        <v>570.0521244669089</v>
      </c>
    </row>
    <row r="44" spans="1:10" ht="12.75" customHeight="1">
      <c r="A44" s="27" t="s">
        <v>205</v>
      </c>
      <c r="B44" s="17">
        <v>45808.2</v>
      </c>
      <c r="C44" s="17">
        <v>46192.249</v>
      </c>
      <c r="D44" s="17">
        <v>46121.5</v>
      </c>
      <c r="E44" s="17">
        <v>46250.6</v>
      </c>
      <c r="F44" s="17">
        <v>46220.871</v>
      </c>
      <c r="G44" s="17">
        <v>46436.161</v>
      </c>
      <c r="H44" s="17">
        <v>46440.029</v>
      </c>
      <c r="I44" s="17">
        <v>46528.5</v>
      </c>
      <c r="J44" s="17">
        <f>I44/SD_SR_Poc!I61*1000</f>
        <v>519.5058227169702</v>
      </c>
    </row>
    <row r="45" spans="1:10" s="29" customFormat="1" ht="12.75" customHeight="1">
      <c r="A45" s="27" t="s">
        <v>206</v>
      </c>
      <c r="B45" s="17">
        <v>45722.7</v>
      </c>
      <c r="C45" s="17">
        <v>46359.2</v>
      </c>
      <c r="D45" s="17">
        <v>46516.354</v>
      </c>
      <c r="E45" s="17">
        <v>46502.186</v>
      </c>
      <c r="F45" s="17">
        <v>46834.6</v>
      </c>
      <c r="G45" s="17">
        <v>47187.1</v>
      </c>
      <c r="H45" s="17">
        <v>47291.5</v>
      </c>
      <c r="I45" s="17">
        <v>47662.5</v>
      </c>
      <c r="J45" s="17">
        <f>I45/SD_SR_Poc!I62*1000</f>
        <v>937.1313409359025</v>
      </c>
    </row>
    <row r="46" spans="1:10" s="29" customFormat="1" ht="12.75" customHeight="1">
      <c r="A46" s="27" t="s">
        <v>207</v>
      </c>
      <c r="B46" s="17">
        <v>81.6</v>
      </c>
      <c r="C46" s="17">
        <v>82.8</v>
      </c>
      <c r="D46" s="17">
        <v>84</v>
      </c>
      <c r="E46" s="17">
        <v>80.4</v>
      </c>
      <c r="F46" s="17">
        <v>87.6</v>
      </c>
      <c r="G46" s="17">
        <v>81.6</v>
      </c>
      <c r="H46" s="17">
        <v>81.6</v>
      </c>
      <c r="I46" s="17">
        <v>81.268</v>
      </c>
      <c r="J46" s="17">
        <f>I46/SD_SR_Poc!I63*1000</f>
        <v>1195.1176470588236</v>
      </c>
    </row>
    <row r="47" spans="1:10" s="29" customFormat="1" ht="12.75" customHeight="1">
      <c r="A47" s="27" t="s">
        <v>208</v>
      </c>
      <c r="B47" s="16">
        <v>228023.78</v>
      </c>
      <c r="C47" s="16">
        <v>230828.577</v>
      </c>
      <c r="D47" s="16">
        <v>229148.67</v>
      </c>
      <c r="E47" s="16">
        <v>229992.567</v>
      </c>
      <c r="F47" s="16">
        <v>229909.541</v>
      </c>
      <c r="G47" s="16">
        <v>230169.923</v>
      </c>
      <c r="H47" s="16">
        <v>222864.602</v>
      </c>
      <c r="I47" s="16">
        <v>229974.776</v>
      </c>
      <c r="J47" s="16">
        <f>I47/SD_SR_Poc!I64*1000</f>
        <v>4548.821646854046</v>
      </c>
    </row>
    <row r="48" spans="1:10" s="29" customFormat="1" ht="12.75" customHeight="1">
      <c r="A48" s="36" t="s">
        <v>209</v>
      </c>
      <c r="B48" s="17">
        <v>205823.636</v>
      </c>
      <c r="C48" s="17">
        <v>208315.046</v>
      </c>
      <c r="D48" s="17">
        <v>207005.774</v>
      </c>
      <c r="E48" s="17">
        <v>207716.025</v>
      </c>
      <c r="F48" s="17">
        <v>207419.245</v>
      </c>
      <c r="G48" s="17">
        <v>207866.504</v>
      </c>
      <c r="H48" s="17">
        <v>200958.705</v>
      </c>
      <c r="I48" s="17">
        <v>207645.412</v>
      </c>
      <c r="J48" s="17"/>
    </row>
    <row r="49" spans="1:10" s="29" customFormat="1" ht="12.75" customHeight="1">
      <c r="A49" s="27" t="s">
        <v>210</v>
      </c>
      <c r="B49" s="17">
        <v>13282.684</v>
      </c>
      <c r="C49" s="17">
        <v>13738.701</v>
      </c>
      <c r="D49" s="17">
        <v>13356.881</v>
      </c>
      <c r="E49" s="17">
        <v>13551.014</v>
      </c>
      <c r="F49" s="17">
        <v>13561.262</v>
      </c>
      <c r="G49" s="17">
        <v>13581.985</v>
      </c>
      <c r="H49" s="17">
        <v>13387.299</v>
      </c>
      <c r="I49" s="17">
        <v>13840.29</v>
      </c>
      <c r="J49" s="17"/>
    </row>
    <row r="50" spans="1:10" s="29" customFormat="1" ht="12.75" customHeight="1">
      <c r="A50" s="27" t="s">
        <v>211</v>
      </c>
      <c r="B50" s="17">
        <v>8177.407</v>
      </c>
      <c r="C50" s="17">
        <v>8068.694</v>
      </c>
      <c r="D50" s="17">
        <v>8063.531</v>
      </c>
      <c r="E50" s="17">
        <v>8002.958</v>
      </c>
      <c r="F50" s="17">
        <v>8221.096</v>
      </c>
      <c r="G50" s="17">
        <v>8047.346</v>
      </c>
      <c r="H50" s="17">
        <v>7853.792</v>
      </c>
      <c r="I50" s="17">
        <v>7827.989</v>
      </c>
      <c r="J50" s="17"/>
    </row>
    <row r="51" spans="1:10" s="29" customFormat="1" ht="12.75" customHeight="1">
      <c r="A51" s="27" t="s">
        <v>212</v>
      </c>
      <c r="B51" s="17">
        <v>371.506</v>
      </c>
      <c r="C51" s="17">
        <v>333.416</v>
      </c>
      <c r="D51" s="17">
        <v>338.816</v>
      </c>
      <c r="E51" s="17">
        <v>338.486</v>
      </c>
      <c r="F51" s="17">
        <v>322.616</v>
      </c>
      <c r="G51" s="17">
        <v>322.616</v>
      </c>
      <c r="H51" s="17">
        <v>304.929</v>
      </c>
      <c r="I51" s="17">
        <v>307.146</v>
      </c>
      <c r="J51" s="17"/>
    </row>
    <row r="52" spans="1:10" s="29" customFormat="1" ht="12.75" customHeight="1">
      <c r="A52" s="32" t="s">
        <v>213</v>
      </c>
      <c r="B52" s="17">
        <v>368.547</v>
      </c>
      <c r="C52" s="17">
        <v>372.72</v>
      </c>
      <c r="D52" s="17">
        <v>383.668</v>
      </c>
      <c r="E52" s="17">
        <v>384.084</v>
      </c>
      <c r="F52" s="17">
        <v>385.322</v>
      </c>
      <c r="G52" s="17">
        <v>351.472</v>
      </c>
      <c r="H52" s="17">
        <v>359.877</v>
      </c>
      <c r="I52" s="17">
        <v>353.939</v>
      </c>
      <c r="J52" s="17"/>
    </row>
    <row r="53" spans="1:10" s="29" customFormat="1" ht="12.75" customHeight="1">
      <c r="A53" s="169" t="s">
        <v>227</v>
      </c>
      <c r="B53" s="125"/>
      <c r="C53" s="125"/>
      <c r="D53" s="125"/>
      <c r="E53" s="125"/>
      <c r="F53" s="125"/>
      <c r="G53" s="125"/>
      <c r="H53" s="125"/>
      <c r="I53" s="125"/>
      <c r="J53" s="125"/>
    </row>
    <row r="54" spans="1:10" s="29" customFormat="1" ht="12.75" customHeight="1">
      <c r="A54" s="170"/>
      <c r="B54" s="19"/>
      <c r="C54" s="19"/>
      <c r="D54" s="19"/>
      <c r="E54" s="19"/>
      <c r="F54" s="19"/>
      <c r="G54" s="19"/>
      <c r="H54" s="19"/>
      <c r="I54" s="19"/>
      <c r="J54" s="19"/>
    </row>
    <row r="55" spans="1:10" s="29" customFormat="1" ht="12.75" customHeight="1">
      <c r="A55" s="36" t="s">
        <v>220</v>
      </c>
      <c r="B55" s="16">
        <v>7730.762</v>
      </c>
      <c r="C55" s="16">
        <v>9140.648</v>
      </c>
      <c r="D55" s="16">
        <v>10139.858</v>
      </c>
      <c r="E55" s="16">
        <v>7191.281</v>
      </c>
      <c r="F55" s="16">
        <v>9597.941</v>
      </c>
      <c r="G55" s="16">
        <v>12500.037</v>
      </c>
      <c r="H55" s="16">
        <v>7779.075</v>
      </c>
      <c r="I55" s="16">
        <v>14357.045</v>
      </c>
      <c r="J55" s="16">
        <f>I55/SD_SR_Poc!I76*1000</f>
        <v>56747.21343873518</v>
      </c>
    </row>
    <row r="56" spans="1:10" s="29" customFormat="1" ht="12.75" customHeight="1">
      <c r="A56" s="31" t="s">
        <v>221</v>
      </c>
      <c r="B56" s="17">
        <v>7221.917</v>
      </c>
      <c r="C56" s="17">
        <v>8250.167</v>
      </c>
      <c r="D56" s="17">
        <v>9226.196</v>
      </c>
      <c r="E56" s="17">
        <v>6464.901</v>
      </c>
      <c r="F56" s="17">
        <v>8781.518</v>
      </c>
      <c r="G56" s="17">
        <v>11336.061</v>
      </c>
      <c r="H56" s="17">
        <v>6830.518</v>
      </c>
      <c r="I56" s="17">
        <v>13124.879</v>
      </c>
      <c r="J56" s="17">
        <f>I56/SD_SR_Poc!I77*1000</f>
        <v>52710.357429718875</v>
      </c>
    </row>
    <row r="57" spans="1:10" s="29" customFormat="1" ht="12.75" customHeight="1">
      <c r="A57" s="31" t="s">
        <v>222</v>
      </c>
      <c r="B57" s="17">
        <v>8.1</v>
      </c>
      <c r="C57" s="17">
        <v>0</v>
      </c>
      <c r="D57" s="17">
        <v>11.4</v>
      </c>
      <c r="E57" s="17">
        <v>0</v>
      </c>
      <c r="F57" s="17">
        <v>0</v>
      </c>
      <c r="G57" s="17">
        <v>13.68</v>
      </c>
      <c r="H57" s="17">
        <v>23.25</v>
      </c>
      <c r="I57" s="17">
        <v>0</v>
      </c>
      <c r="J57" s="17"/>
    </row>
    <row r="58" spans="1:10" s="49" customFormat="1" ht="12.75" customHeight="1">
      <c r="A58" s="31" t="s">
        <v>223</v>
      </c>
      <c r="B58" s="17">
        <v>500.745</v>
      </c>
      <c r="C58" s="17">
        <v>890.481</v>
      </c>
      <c r="D58" s="17">
        <v>902.262</v>
      </c>
      <c r="E58" s="17">
        <v>726.38</v>
      </c>
      <c r="F58" s="17">
        <v>816.423</v>
      </c>
      <c r="G58" s="17">
        <v>1150.296</v>
      </c>
      <c r="H58" s="17">
        <v>925.307</v>
      </c>
      <c r="I58" s="17">
        <v>1232.166</v>
      </c>
      <c r="J58" s="17">
        <f>I58/SD_SR_Poc!I79*1000</f>
        <v>44005.92857142857</v>
      </c>
    </row>
    <row r="59" spans="1:10" s="41" customFormat="1" ht="12.75" customHeight="1">
      <c r="A59" s="27" t="s">
        <v>224</v>
      </c>
      <c r="B59" s="17">
        <v>140.277</v>
      </c>
      <c r="C59" s="17">
        <v>342.016</v>
      </c>
      <c r="D59" s="17">
        <v>410.913</v>
      </c>
      <c r="E59" s="17">
        <v>453.192</v>
      </c>
      <c r="F59" s="17">
        <v>298.376</v>
      </c>
      <c r="G59" s="17">
        <v>239.209</v>
      </c>
      <c r="H59" s="17">
        <v>246.495</v>
      </c>
      <c r="I59" s="17">
        <v>336.071</v>
      </c>
      <c r="J59" s="17">
        <f>I59/SD_SR_Poc!I80*1000</f>
        <v>10841.000000000002</v>
      </c>
    </row>
    <row r="60" spans="1:10" s="29" customFormat="1" ht="12.75" customHeight="1">
      <c r="A60" s="27" t="s">
        <v>225</v>
      </c>
      <c r="B60" s="17">
        <v>17755.856</v>
      </c>
      <c r="C60" s="17">
        <v>26794.233</v>
      </c>
      <c r="D60" s="17">
        <v>17266.266</v>
      </c>
      <c r="E60" s="17">
        <v>19279.746</v>
      </c>
      <c r="F60" s="17">
        <v>23995.068</v>
      </c>
      <c r="G60" s="17">
        <v>22627.5</v>
      </c>
      <c r="H60" s="17">
        <v>23390.211</v>
      </c>
      <c r="I60" s="17">
        <v>23845.829</v>
      </c>
      <c r="J60" s="17">
        <f>I60/SD_SR_Poc!I81*1000</f>
        <v>202083.2966101695</v>
      </c>
    </row>
    <row r="61" spans="1:10" ht="12.75" customHeight="1">
      <c r="A61" s="27" t="s">
        <v>226</v>
      </c>
      <c r="B61" s="17">
        <v>16050.864</v>
      </c>
      <c r="C61" s="17">
        <v>25643.522</v>
      </c>
      <c r="D61" s="17">
        <v>23547.375</v>
      </c>
      <c r="E61" s="17">
        <v>23858.347</v>
      </c>
      <c r="F61" s="17">
        <v>27017.365</v>
      </c>
      <c r="G61" s="17">
        <v>31332.319</v>
      </c>
      <c r="H61" s="17">
        <v>26790.359</v>
      </c>
      <c r="I61" s="17">
        <v>28932.361</v>
      </c>
      <c r="J61" s="17">
        <f>I61/SD_SR_Poc!I82*1000</f>
        <v>81270.67696629214</v>
      </c>
    </row>
    <row r="62" spans="1:10" ht="12.75" customHeight="1">
      <c r="A62" s="126" t="s">
        <v>53</v>
      </c>
      <c r="B62" s="58">
        <f aca="true" t="shared" si="4" ref="B62:I62">B4+B21+B38</f>
        <v>2536451.6500000004</v>
      </c>
      <c r="C62" s="58">
        <f t="shared" si="4"/>
        <v>2606852.596</v>
      </c>
      <c r="D62" s="58">
        <f t="shared" si="4"/>
        <v>2566188.3170000003</v>
      </c>
      <c r="E62" s="58">
        <f t="shared" si="4"/>
        <v>2566887.406</v>
      </c>
      <c r="F62" s="58">
        <f t="shared" si="4"/>
        <v>2571477.993</v>
      </c>
      <c r="G62" s="58">
        <f t="shared" si="4"/>
        <v>2568642.9699999997</v>
      </c>
      <c r="H62" s="58">
        <f t="shared" si="4"/>
        <v>2471600.9000000004</v>
      </c>
      <c r="I62" s="58">
        <f t="shared" si="4"/>
        <v>2457704.951</v>
      </c>
      <c r="J62" s="58"/>
    </row>
    <row r="63" spans="1:10" ht="12.75" customHeight="1">
      <c r="A63" s="159"/>
      <c r="B63" s="160"/>
      <c r="C63" s="160"/>
      <c r="D63" s="160"/>
      <c r="E63" s="160"/>
      <c r="F63" s="160"/>
      <c r="G63" s="160"/>
      <c r="H63" s="160"/>
      <c r="I63" s="160"/>
      <c r="J63" s="160"/>
    </row>
    <row r="64" spans="1:10" ht="12.75" customHeight="1">
      <c r="A64" s="159"/>
      <c r="B64" s="160"/>
      <c r="C64" s="160"/>
      <c r="D64" s="160"/>
      <c r="E64" s="160"/>
      <c r="F64" s="160"/>
      <c r="G64" s="160"/>
      <c r="H64" s="160"/>
      <c r="I64" s="160"/>
      <c r="J64" s="160"/>
    </row>
    <row r="65" spans="2:10" ht="12.75" customHeight="1">
      <c r="B65" s="6"/>
      <c r="C65" s="6"/>
      <c r="D65" s="6"/>
      <c r="E65" s="6"/>
      <c r="F65" s="6"/>
      <c r="G65" s="6"/>
      <c r="H65" s="6"/>
      <c r="I65" s="6">
        <v>3</v>
      </c>
      <c r="J65" s="6"/>
    </row>
    <row r="66" spans="2:10" ht="12.75" customHeight="1">
      <c r="B66" s="6"/>
      <c r="C66" s="6"/>
      <c r="D66" s="6"/>
      <c r="E66" s="6"/>
      <c r="F66" s="6"/>
      <c r="G66" s="6"/>
      <c r="H66" s="6"/>
      <c r="I66" s="6"/>
      <c r="J66" s="6"/>
    </row>
    <row r="67" spans="2:10" ht="12.75" customHeight="1">
      <c r="B67" s="6"/>
      <c r="C67" s="6"/>
      <c r="D67" s="6"/>
      <c r="E67" s="6"/>
      <c r="F67" s="6"/>
      <c r="G67" s="6"/>
      <c r="H67" s="6"/>
      <c r="I67" s="6"/>
      <c r="J67" s="6"/>
    </row>
    <row r="68" spans="2:10" ht="12.75" customHeight="1">
      <c r="B68" s="6"/>
      <c r="C68" s="6"/>
      <c r="D68" s="6"/>
      <c r="E68" s="6"/>
      <c r="F68" s="6"/>
      <c r="G68" s="6"/>
      <c r="H68" s="6"/>
      <c r="I68" s="6"/>
      <c r="J68" s="6"/>
    </row>
    <row r="69" spans="2:10" ht="12.75" customHeight="1">
      <c r="B69" s="6"/>
      <c r="C69" s="6"/>
      <c r="D69" s="6"/>
      <c r="E69" s="6"/>
      <c r="F69" s="6"/>
      <c r="G69" s="6"/>
      <c r="H69" s="6"/>
      <c r="I69" s="6"/>
      <c r="J69" s="6"/>
    </row>
    <row r="70" spans="2:10" ht="12.75" customHeight="1">
      <c r="B70" s="6"/>
      <c r="C70" s="6"/>
      <c r="D70" s="6"/>
      <c r="E70" s="6"/>
      <c r="F70" s="6"/>
      <c r="G70" s="6"/>
      <c r="H70" s="6"/>
      <c r="I70" s="6"/>
      <c r="J70" s="6"/>
    </row>
    <row r="71" spans="2:10" ht="12.75" customHeight="1">
      <c r="B71" s="6"/>
      <c r="C71" s="6"/>
      <c r="D71" s="6"/>
      <c r="E71" s="6"/>
      <c r="F71" s="6"/>
      <c r="G71" s="6"/>
      <c r="H71" s="6"/>
      <c r="I71" s="6"/>
      <c r="J71" s="6"/>
    </row>
    <row r="72" spans="2:10" ht="12.75" customHeight="1">
      <c r="B72" s="6"/>
      <c r="C72" s="6"/>
      <c r="D72" s="6"/>
      <c r="E72" s="6"/>
      <c r="F72" s="6"/>
      <c r="G72" s="6"/>
      <c r="H72" s="6"/>
      <c r="I72" s="6"/>
      <c r="J72" s="6"/>
    </row>
    <row r="73" spans="2:10" ht="12.75" customHeight="1">
      <c r="B73" s="6"/>
      <c r="C73" s="6"/>
      <c r="D73" s="6"/>
      <c r="E73" s="6"/>
      <c r="F73" s="6"/>
      <c r="G73" s="6"/>
      <c r="H73" s="6"/>
      <c r="I73" s="6"/>
      <c r="J73" s="6"/>
    </row>
    <row r="74" spans="2:10" ht="12.75" customHeight="1">
      <c r="B74" s="6"/>
      <c r="C74" s="6"/>
      <c r="D74" s="6"/>
      <c r="E74" s="6"/>
      <c r="F74" s="6"/>
      <c r="G74" s="6"/>
      <c r="H74" s="6"/>
      <c r="I74" s="6"/>
      <c r="J74" s="6"/>
    </row>
    <row r="75" spans="2:10" ht="12.75" customHeight="1">
      <c r="B75" s="6"/>
      <c r="C75" s="6"/>
      <c r="D75" s="6"/>
      <c r="E75" s="6"/>
      <c r="F75" s="6"/>
      <c r="G75" s="6"/>
      <c r="H75" s="6"/>
      <c r="I75" s="6"/>
      <c r="J75" s="6"/>
    </row>
    <row r="76" spans="2:10" ht="12.75" customHeight="1">
      <c r="B76" s="6"/>
      <c r="C76" s="6"/>
      <c r="D76" s="6"/>
      <c r="E76" s="6"/>
      <c r="F76" s="6"/>
      <c r="G76" s="6"/>
      <c r="H76" s="6"/>
      <c r="I76" s="6"/>
      <c r="J76" s="6"/>
    </row>
    <row r="77" spans="2:10" ht="12.75" customHeight="1">
      <c r="B77" s="6"/>
      <c r="C77" s="6"/>
      <c r="D77" s="6"/>
      <c r="E77" s="6"/>
      <c r="F77" s="6"/>
      <c r="G77" s="6"/>
      <c r="H77" s="6"/>
      <c r="I77" s="6"/>
      <c r="J77" s="6"/>
    </row>
    <row r="78" spans="2:10" ht="12.75" customHeight="1">
      <c r="B78" s="6"/>
      <c r="C78" s="6"/>
      <c r="D78" s="6"/>
      <c r="E78" s="6"/>
      <c r="F78" s="6"/>
      <c r="G78" s="6"/>
      <c r="H78" s="6"/>
      <c r="I78" s="6"/>
      <c r="J78" s="6"/>
    </row>
    <row r="79" spans="2:10" ht="12.75" customHeight="1">
      <c r="B79" s="6"/>
      <c r="C79" s="6"/>
      <c r="D79" s="6"/>
      <c r="E79" s="6"/>
      <c r="F79" s="6"/>
      <c r="G79" s="6"/>
      <c r="H79" s="6"/>
      <c r="I79" s="6"/>
      <c r="J79" s="6"/>
    </row>
    <row r="80" spans="2:10" ht="12.75" customHeight="1">
      <c r="B80" s="6"/>
      <c r="C80" s="6"/>
      <c r="D80" s="6"/>
      <c r="E80" s="6"/>
      <c r="F80" s="6"/>
      <c r="G80" s="6"/>
      <c r="H80" s="6"/>
      <c r="I80" s="6"/>
      <c r="J80" s="6"/>
    </row>
    <row r="81" spans="2:10" ht="12.75" customHeight="1">
      <c r="B81" s="6"/>
      <c r="C81" s="6"/>
      <c r="D81" s="6"/>
      <c r="E81" s="6"/>
      <c r="F81" s="6"/>
      <c r="G81" s="6"/>
      <c r="H81" s="6"/>
      <c r="I81" s="6"/>
      <c r="J81" s="6"/>
    </row>
    <row r="82" spans="2:10" ht="12.75" customHeight="1">
      <c r="B82" s="6"/>
      <c r="C82" s="6"/>
      <c r="D82" s="6"/>
      <c r="E82" s="6"/>
      <c r="F82" s="6"/>
      <c r="G82" s="6"/>
      <c r="H82" s="6"/>
      <c r="I82" s="6"/>
      <c r="J82" s="6"/>
    </row>
    <row r="83" spans="2:10" ht="12.75" customHeight="1">
      <c r="B83" s="6"/>
      <c r="C83" s="6"/>
      <c r="D83" s="6"/>
      <c r="E83" s="6"/>
      <c r="F83" s="6"/>
      <c r="G83" s="6"/>
      <c r="H83" s="6"/>
      <c r="I83" s="6"/>
      <c r="J83" s="6"/>
    </row>
    <row r="84" spans="2:10" ht="12.75" customHeight="1">
      <c r="B84" s="6"/>
      <c r="C84" s="6"/>
      <c r="D84" s="6"/>
      <c r="E84" s="6"/>
      <c r="F84" s="6"/>
      <c r="G84" s="6"/>
      <c r="H84" s="6"/>
      <c r="I84" s="6"/>
      <c r="J84" s="6"/>
    </row>
    <row r="85" spans="2:10" ht="12.75" customHeight="1">
      <c r="B85" s="6"/>
      <c r="C85" s="6"/>
      <c r="D85" s="6"/>
      <c r="E85" s="6"/>
      <c r="F85" s="6"/>
      <c r="G85" s="6"/>
      <c r="H85" s="6"/>
      <c r="I85" s="6"/>
      <c r="J85" s="6"/>
    </row>
    <row r="86" spans="2:10" ht="12.75" customHeight="1">
      <c r="B86" s="6"/>
      <c r="C86" s="6"/>
      <c r="D86" s="6"/>
      <c r="E86" s="6"/>
      <c r="F86" s="6"/>
      <c r="G86" s="6"/>
      <c r="H86" s="6"/>
      <c r="I86" s="6"/>
      <c r="J86" s="6"/>
    </row>
    <row r="87" spans="2:10" ht="12.75" customHeight="1">
      <c r="B87" s="6"/>
      <c r="C87" s="6"/>
      <c r="D87" s="6"/>
      <c r="E87" s="6"/>
      <c r="F87" s="6"/>
      <c r="G87" s="6"/>
      <c r="H87" s="6"/>
      <c r="I87" s="6"/>
      <c r="J87" s="6"/>
    </row>
    <row r="88" spans="2:10" ht="12.75" customHeight="1">
      <c r="B88" s="6"/>
      <c r="C88" s="6"/>
      <c r="D88" s="6"/>
      <c r="E88" s="6"/>
      <c r="F88" s="6"/>
      <c r="G88" s="6"/>
      <c r="H88" s="6"/>
      <c r="I88" s="6"/>
      <c r="J88" s="6"/>
    </row>
    <row r="89" spans="2:10" ht="12.75" customHeight="1">
      <c r="B89" s="6"/>
      <c r="C89" s="6"/>
      <c r="D89" s="6"/>
      <c r="E89" s="6"/>
      <c r="F89" s="6"/>
      <c r="G89" s="6"/>
      <c r="H89" s="6"/>
      <c r="I89" s="6"/>
      <c r="J89" s="6"/>
    </row>
    <row r="90" spans="2:10" ht="12.75" customHeight="1">
      <c r="B90" s="6"/>
      <c r="C90" s="6"/>
      <c r="D90" s="6"/>
      <c r="E90" s="6"/>
      <c r="F90" s="6"/>
      <c r="G90" s="6"/>
      <c r="H90" s="6"/>
      <c r="I90" s="6"/>
      <c r="J90" s="6"/>
    </row>
    <row r="91" spans="2:10" ht="12.75" customHeight="1">
      <c r="B91" s="6"/>
      <c r="C91" s="6"/>
      <c r="D91" s="6"/>
      <c r="E91" s="6"/>
      <c r="F91" s="6"/>
      <c r="G91" s="6"/>
      <c r="H91" s="6"/>
      <c r="I91" s="6"/>
      <c r="J91" s="6"/>
    </row>
    <row r="92" spans="2:10" ht="12.75" customHeight="1">
      <c r="B92" s="6"/>
      <c r="C92" s="6"/>
      <c r="D92" s="6"/>
      <c r="E92" s="6"/>
      <c r="F92" s="6"/>
      <c r="G92" s="6"/>
      <c r="H92" s="6"/>
      <c r="I92" s="6"/>
      <c r="J92" s="6"/>
    </row>
    <row r="93" spans="2:10" ht="12.75" customHeight="1">
      <c r="B93" s="6"/>
      <c r="C93" s="6"/>
      <c r="D93" s="6"/>
      <c r="E93" s="6"/>
      <c r="F93" s="6"/>
      <c r="G93" s="6"/>
      <c r="H93" s="6"/>
      <c r="I93" s="6"/>
      <c r="J93" s="6"/>
    </row>
    <row r="94" spans="2:10" ht="12.75" customHeight="1">
      <c r="B94" s="6"/>
      <c r="C94" s="6"/>
      <c r="D94" s="6"/>
      <c r="E94" s="6"/>
      <c r="F94" s="6"/>
      <c r="G94" s="6"/>
      <c r="H94" s="6"/>
      <c r="I94" s="6"/>
      <c r="J94" s="6"/>
    </row>
    <row r="95" spans="2:10" ht="12.75" customHeight="1">
      <c r="B95" s="6"/>
      <c r="C95" s="6"/>
      <c r="D95" s="6"/>
      <c r="E95" s="6"/>
      <c r="F95" s="6"/>
      <c r="G95" s="6"/>
      <c r="H95" s="6"/>
      <c r="I95" s="6"/>
      <c r="J95" s="6"/>
    </row>
    <row r="96" spans="2:10" ht="12.75" customHeight="1">
      <c r="B96" s="6"/>
      <c r="C96" s="6"/>
      <c r="D96" s="6"/>
      <c r="E96" s="6"/>
      <c r="F96" s="6"/>
      <c r="G96" s="6"/>
      <c r="H96" s="6"/>
      <c r="I96" s="6"/>
      <c r="J96" s="6"/>
    </row>
    <row r="97" spans="2:10" ht="12.75" customHeight="1">
      <c r="B97" s="6"/>
      <c r="C97" s="6"/>
      <c r="D97" s="6"/>
      <c r="E97" s="6"/>
      <c r="F97" s="6"/>
      <c r="G97" s="6"/>
      <c r="H97" s="6"/>
      <c r="I97" s="6"/>
      <c r="J97" s="6"/>
    </row>
    <row r="98" spans="2:10" ht="12.75" customHeight="1">
      <c r="B98" s="6"/>
      <c r="C98" s="6"/>
      <c r="D98" s="6"/>
      <c r="E98" s="6"/>
      <c r="F98" s="6"/>
      <c r="G98" s="6"/>
      <c r="H98" s="6"/>
      <c r="I98" s="6"/>
      <c r="J98" s="6"/>
    </row>
    <row r="99" spans="2:10" ht="12.75" customHeight="1">
      <c r="B99" s="6"/>
      <c r="C99" s="6"/>
      <c r="D99" s="6"/>
      <c r="E99" s="6"/>
      <c r="F99" s="6"/>
      <c r="G99" s="6"/>
      <c r="H99" s="6"/>
      <c r="I99" s="6"/>
      <c r="J99" s="6"/>
    </row>
    <row r="100" spans="2:10" ht="12.75" customHeight="1">
      <c r="B100" s="6"/>
      <c r="C100" s="6"/>
      <c r="D100" s="6"/>
      <c r="E100" s="6"/>
      <c r="F100" s="6"/>
      <c r="G100" s="6"/>
      <c r="H100" s="6"/>
      <c r="I100" s="6"/>
      <c r="J100" s="6"/>
    </row>
    <row r="101" spans="2:10" ht="12.75" customHeight="1">
      <c r="B101" s="6"/>
      <c r="C101" s="6"/>
      <c r="D101" s="6"/>
      <c r="E101" s="6"/>
      <c r="F101" s="6"/>
      <c r="G101" s="6"/>
      <c r="H101" s="6"/>
      <c r="I101" s="6"/>
      <c r="J101" s="6"/>
    </row>
    <row r="102" spans="2:10" ht="12.75" customHeight="1">
      <c r="B102" s="6"/>
      <c r="C102" s="6"/>
      <c r="D102" s="6"/>
      <c r="E102" s="6"/>
      <c r="F102" s="6"/>
      <c r="G102" s="6"/>
      <c r="H102" s="6"/>
      <c r="I102" s="6"/>
      <c r="J102" s="6"/>
    </row>
    <row r="103" spans="2:10" ht="12.75" customHeight="1">
      <c r="B103" s="6"/>
      <c r="C103" s="6"/>
      <c r="D103" s="6"/>
      <c r="E103" s="6"/>
      <c r="F103" s="6"/>
      <c r="G103" s="6"/>
      <c r="H103" s="6"/>
      <c r="I103" s="6"/>
      <c r="J103" s="6"/>
    </row>
    <row r="104" spans="2:10" ht="12.75" customHeight="1">
      <c r="B104" s="6"/>
      <c r="C104" s="6"/>
      <c r="D104" s="6"/>
      <c r="E104" s="6"/>
      <c r="F104" s="6"/>
      <c r="G104" s="6"/>
      <c r="H104" s="6"/>
      <c r="I104" s="6"/>
      <c r="J104" s="6"/>
    </row>
    <row r="105" spans="2:10" ht="12.75" customHeight="1">
      <c r="B105" s="6"/>
      <c r="C105" s="6"/>
      <c r="D105" s="6"/>
      <c r="E105" s="6"/>
      <c r="F105" s="6"/>
      <c r="G105" s="6"/>
      <c r="H105" s="6"/>
      <c r="I105" s="6"/>
      <c r="J105" s="6"/>
    </row>
    <row r="106" spans="2:10" ht="12.75" customHeight="1">
      <c r="B106" s="6"/>
      <c r="C106" s="6"/>
      <c r="D106" s="6"/>
      <c r="E106" s="6"/>
      <c r="F106" s="6"/>
      <c r="G106" s="6"/>
      <c r="H106" s="6"/>
      <c r="I106" s="6"/>
      <c r="J106" s="6"/>
    </row>
    <row r="107" spans="2:10" ht="12.75" customHeight="1">
      <c r="B107" s="6"/>
      <c r="C107" s="6"/>
      <c r="D107" s="6"/>
      <c r="E107" s="6"/>
      <c r="F107" s="6"/>
      <c r="G107" s="6"/>
      <c r="H107" s="6"/>
      <c r="I107" s="6"/>
      <c r="J107" s="6"/>
    </row>
    <row r="108" spans="2:10" ht="12.75" customHeight="1">
      <c r="B108" s="6"/>
      <c r="C108" s="6"/>
      <c r="D108" s="6"/>
      <c r="E108" s="6"/>
      <c r="F108" s="6"/>
      <c r="G108" s="6"/>
      <c r="H108" s="6"/>
      <c r="I108" s="6"/>
      <c r="J108" s="6"/>
    </row>
    <row r="109" spans="2:10" ht="12.75" customHeight="1">
      <c r="B109" s="6"/>
      <c r="C109" s="6"/>
      <c r="D109" s="6"/>
      <c r="E109" s="6"/>
      <c r="F109" s="6"/>
      <c r="G109" s="6"/>
      <c r="H109" s="6"/>
      <c r="I109" s="6"/>
      <c r="J109" s="6"/>
    </row>
    <row r="110" spans="2:10" ht="12.75" customHeight="1">
      <c r="B110" s="6"/>
      <c r="C110" s="6"/>
      <c r="D110" s="6"/>
      <c r="E110" s="6"/>
      <c r="F110" s="6"/>
      <c r="G110" s="6"/>
      <c r="H110" s="6"/>
      <c r="I110" s="6"/>
      <c r="J110" s="6"/>
    </row>
    <row r="111" spans="2:10" ht="12.75" customHeight="1">
      <c r="B111" s="6"/>
      <c r="C111" s="6"/>
      <c r="D111" s="6"/>
      <c r="E111" s="6"/>
      <c r="F111" s="6"/>
      <c r="G111" s="6"/>
      <c r="H111" s="6"/>
      <c r="I111" s="6"/>
      <c r="J111" s="6"/>
    </row>
    <row r="112" spans="2:10" ht="12.75" customHeight="1">
      <c r="B112" s="6"/>
      <c r="C112" s="6"/>
      <c r="D112" s="6"/>
      <c r="E112" s="6"/>
      <c r="F112" s="6"/>
      <c r="G112" s="6"/>
      <c r="H112" s="6"/>
      <c r="I112" s="6"/>
      <c r="J112" s="6"/>
    </row>
    <row r="113" spans="2:10" ht="12.75" customHeight="1">
      <c r="B113" s="6"/>
      <c r="C113" s="6"/>
      <c r="D113" s="6"/>
      <c r="E113" s="6"/>
      <c r="F113" s="6"/>
      <c r="G113" s="6"/>
      <c r="H113" s="6"/>
      <c r="I113" s="6"/>
      <c r="J113" s="6"/>
    </row>
    <row r="114" spans="2:10" ht="12.75" customHeight="1">
      <c r="B114" s="6"/>
      <c r="C114" s="6"/>
      <c r="D114" s="6"/>
      <c r="E114" s="6"/>
      <c r="F114" s="6"/>
      <c r="G114" s="6"/>
      <c r="H114" s="6"/>
      <c r="I114" s="6"/>
      <c r="J114" s="6"/>
    </row>
    <row r="115" spans="2:10" ht="12.75" customHeight="1">
      <c r="B115" s="6"/>
      <c r="C115" s="6"/>
      <c r="D115" s="6"/>
      <c r="E115" s="6"/>
      <c r="F115" s="6"/>
      <c r="G115" s="6"/>
      <c r="H115" s="6"/>
      <c r="I115" s="6"/>
      <c r="J115" s="6"/>
    </row>
    <row r="116" spans="2:10" ht="12.75" customHeight="1">
      <c r="B116" s="6"/>
      <c r="C116" s="6"/>
      <c r="D116" s="6"/>
      <c r="E116" s="6"/>
      <c r="F116" s="6"/>
      <c r="G116" s="6"/>
      <c r="H116" s="6"/>
      <c r="I116" s="6"/>
      <c r="J116" s="6"/>
    </row>
    <row r="117" spans="2:10" ht="12.75" customHeight="1">
      <c r="B117" s="6"/>
      <c r="C117" s="6"/>
      <c r="D117" s="6"/>
      <c r="E117" s="6"/>
      <c r="F117" s="6"/>
      <c r="G117" s="6"/>
      <c r="H117" s="6"/>
      <c r="I117" s="6"/>
      <c r="J117" s="6"/>
    </row>
    <row r="118" spans="2:10" ht="12.75" customHeight="1">
      <c r="B118" s="6"/>
      <c r="C118" s="6"/>
      <c r="D118" s="6"/>
      <c r="E118" s="6"/>
      <c r="F118" s="6"/>
      <c r="G118" s="6"/>
      <c r="H118" s="6"/>
      <c r="I118" s="6"/>
      <c r="J118" s="6"/>
    </row>
    <row r="119" spans="2:10" ht="12.75" customHeight="1">
      <c r="B119" s="6"/>
      <c r="C119" s="6"/>
      <c r="D119" s="6"/>
      <c r="E119" s="6"/>
      <c r="F119" s="6"/>
      <c r="G119" s="6"/>
      <c r="H119" s="6"/>
      <c r="I119" s="6"/>
      <c r="J119" s="6"/>
    </row>
    <row r="120" spans="2:10" ht="12.75" customHeight="1">
      <c r="B120" s="6"/>
      <c r="C120" s="6"/>
      <c r="D120" s="6"/>
      <c r="E120" s="6"/>
      <c r="F120" s="6"/>
      <c r="G120" s="6"/>
      <c r="H120" s="6"/>
      <c r="I120" s="6"/>
      <c r="J120" s="6"/>
    </row>
    <row r="121" spans="2:10" ht="12.75" customHeight="1">
      <c r="B121" s="6"/>
      <c r="C121" s="6"/>
      <c r="D121" s="6"/>
      <c r="E121" s="6"/>
      <c r="F121" s="6"/>
      <c r="G121" s="6"/>
      <c r="H121" s="6"/>
      <c r="I121" s="6"/>
      <c r="J121" s="6"/>
    </row>
    <row r="122" spans="2:10" ht="12.75" customHeight="1">
      <c r="B122" s="6"/>
      <c r="C122" s="6"/>
      <c r="D122" s="6"/>
      <c r="E122" s="6"/>
      <c r="F122" s="6"/>
      <c r="G122" s="6"/>
      <c r="H122" s="6"/>
      <c r="I122" s="6"/>
      <c r="J122" s="6"/>
    </row>
    <row r="123" spans="2:10" ht="12.75" customHeight="1">
      <c r="B123" s="6"/>
      <c r="C123" s="6"/>
      <c r="D123" s="6"/>
      <c r="E123" s="6"/>
      <c r="F123" s="6"/>
      <c r="G123" s="6"/>
      <c r="H123" s="6"/>
      <c r="I123" s="6"/>
      <c r="J123" s="6"/>
    </row>
    <row r="124" spans="2:10" ht="12.75" customHeight="1">
      <c r="B124" s="6"/>
      <c r="C124" s="6"/>
      <c r="D124" s="6"/>
      <c r="E124" s="6"/>
      <c r="F124" s="6"/>
      <c r="G124" s="6"/>
      <c r="H124" s="6"/>
      <c r="I124" s="6"/>
      <c r="J124" s="6"/>
    </row>
    <row r="125" spans="2:10" ht="12.75" customHeight="1">
      <c r="B125" s="6"/>
      <c r="C125" s="6"/>
      <c r="D125" s="6"/>
      <c r="E125" s="6"/>
      <c r="F125" s="6"/>
      <c r="G125" s="6"/>
      <c r="H125" s="6"/>
      <c r="I125" s="6"/>
      <c r="J125" s="6"/>
    </row>
    <row r="126" spans="2:10" ht="12.75" customHeight="1">
      <c r="B126" s="6"/>
      <c r="C126" s="6"/>
      <c r="D126" s="6"/>
      <c r="E126" s="6"/>
      <c r="F126" s="6"/>
      <c r="G126" s="6"/>
      <c r="H126" s="6"/>
      <c r="I126" s="6"/>
      <c r="J126" s="6"/>
    </row>
    <row r="127" spans="2:10" ht="12.75" customHeight="1">
      <c r="B127" s="6"/>
      <c r="C127" s="6"/>
      <c r="D127" s="6"/>
      <c r="E127" s="6"/>
      <c r="F127" s="6"/>
      <c r="G127" s="6"/>
      <c r="H127" s="6"/>
      <c r="I127" s="6"/>
      <c r="J127" s="6"/>
    </row>
    <row r="128" spans="2:10" ht="12.75" customHeight="1">
      <c r="B128" s="6"/>
      <c r="C128" s="6"/>
      <c r="D128" s="6"/>
      <c r="E128" s="6"/>
      <c r="F128" s="6"/>
      <c r="G128" s="6"/>
      <c r="H128" s="6"/>
      <c r="I128" s="6"/>
      <c r="J128" s="6"/>
    </row>
    <row r="129" spans="2:10" ht="12.75" customHeight="1">
      <c r="B129" s="6"/>
      <c r="C129" s="6"/>
      <c r="D129" s="6"/>
      <c r="E129" s="6"/>
      <c r="F129" s="6"/>
      <c r="G129" s="6"/>
      <c r="H129" s="6"/>
      <c r="I129" s="6"/>
      <c r="J129" s="6"/>
    </row>
    <row r="130" spans="2:10" ht="12.75" customHeight="1">
      <c r="B130" s="6"/>
      <c r="C130" s="6"/>
      <c r="D130" s="6"/>
      <c r="E130" s="6"/>
      <c r="F130" s="6"/>
      <c r="G130" s="6"/>
      <c r="H130" s="6"/>
      <c r="I130" s="6"/>
      <c r="J130" s="6"/>
    </row>
    <row r="131" spans="2:10" ht="12.75" customHeight="1">
      <c r="B131" s="6"/>
      <c r="C131" s="6"/>
      <c r="D131" s="6"/>
      <c r="E131" s="6"/>
      <c r="F131" s="6"/>
      <c r="G131" s="6"/>
      <c r="H131" s="6"/>
      <c r="I131" s="6"/>
      <c r="J131" s="6"/>
    </row>
    <row r="132" spans="2:10" ht="12.75" customHeight="1">
      <c r="B132" s="6"/>
      <c r="C132" s="6"/>
      <c r="D132" s="6"/>
      <c r="E132" s="6"/>
      <c r="F132" s="6"/>
      <c r="G132" s="6"/>
      <c r="H132" s="6"/>
      <c r="I132" s="6"/>
      <c r="J132" s="6"/>
    </row>
    <row r="133" spans="2:10" ht="12.75" customHeight="1">
      <c r="B133" s="6"/>
      <c r="C133" s="6"/>
      <c r="D133" s="6"/>
      <c r="E133" s="6"/>
      <c r="F133" s="6"/>
      <c r="G133" s="6"/>
      <c r="H133" s="6"/>
      <c r="I133" s="6"/>
      <c r="J133" s="6"/>
    </row>
    <row r="134" spans="2:10" ht="12.75" customHeight="1">
      <c r="B134" s="6"/>
      <c r="C134" s="6"/>
      <c r="D134" s="6"/>
      <c r="E134" s="6"/>
      <c r="F134" s="6"/>
      <c r="G134" s="6"/>
      <c r="H134" s="6"/>
      <c r="I134" s="6"/>
      <c r="J134" s="6"/>
    </row>
    <row r="135" spans="2:10" ht="12.75" customHeight="1">
      <c r="B135" s="6"/>
      <c r="C135" s="6"/>
      <c r="D135" s="6"/>
      <c r="E135" s="6"/>
      <c r="F135" s="6"/>
      <c r="G135" s="6"/>
      <c r="H135" s="6"/>
      <c r="I135" s="6"/>
      <c r="J135" s="6"/>
    </row>
    <row r="136" spans="2:10" ht="12.75" customHeight="1">
      <c r="B136" s="6"/>
      <c r="C136" s="6"/>
      <c r="D136" s="6"/>
      <c r="E136" s="6"/>
      <c r="F136" s="6"/>
      <c r="G136" s="6"/>
      <c r="H136" s="6"/>
      <c r="I136" s="6"/>
      <c r="J136" s="6"/>
    </row>
    <row r="137" spans="2:10" ht="12.75" customHeight="1">
      <c r="B137" s="6"/>
      <c r="C137" s="6"/>
      <c r="D137" s="6"/>
      <c r="E137" s="6"/>
      <c r="F137" s="6"/>
      <c r="G137" s="6"/>
      <c r="H137" s="6"/>
      <c r="I137" s="6"/>
      <c r="J137" s="6"/>
    </row>
    <row r="138" spans="2:10" ht="12.75" customHeight="1">
      <c r="B138" s="6"/>
      <c r="C138" s="6"/>
      <c r="D138" s="6"/>
      <c r="E138" s="6"/>
      <c r="F138" s="6"/>
      <c r="G138" s="6"/>
      <c r="H138" s="6"/>
      <c r="I138" s="6"/>
      <c r="J138" s="6"/>
    </row>
    <row r="139" spans="2:10" ht="12.75" customHeight="1">
      <c r="B139" s="6"/>
      <c r="C139" s="6"/>
      <c r="D139" s="6"/>
      <c r="E139" s="6"/>
      <c r="F139" s="6"/>
      <c r="G139" s="6"/>
      <c r="H139" s="6"/>
      <c r="I139" s="6"/>
      <c r="J139" s="6"/>
    </row>
    <row r="140" spans="2:10" ht="12.75" customHeight="1">
      <c r="B140" s="6"/>
      <c r="C140" s="6"/>
      <c r="D140" s="6"/>
      <c r="E140" s="6"/>
      <c r="F140" s="6"/>
      <c r="G140" s="6"/>
      <c r="H140" s="6"/>
      <c r="I140" s="6"/>
      <c r="J140" s="6"/>
    </row>
    <row r="141" spans="2:10" ht="12.75" customHeight="1">
      <c r="B141" s="6"/>
      <c r="C141" s="6"/>
      <c r="D141" s="6"/>
      <c r="E141" s="6"/>
      <c r="F141" s="6"/>
      <c r="G141" s="6"/>
      <c r="H141" s="6"/>
      <c r="I141" s="6"/>
      <c r="J141" s="6"/>
    </row>
    <row r="142" spans="2:10" ht="12.75" customHeight="1">
      <c r="B142" s="6"/>
      <c r="C142" s="6"/>
      <c r="D142" s="6"/>
      <c r="E142" s="6"/>
      <c r="F142" s="6"/>
      <c r="G142" s="6"/>
      <c r="H142" s="6"/>
      <c r="I142" s="6"/>
      <c r="J142" s="6"/>
    </row>
    <row r="143" spans="2:10" ht="12.75" customHeight="1">
      <c r="B143" s="6"/>
      <c r="C143" s="6"/>
      <c r="D143" s="6"/>
      <c r="E143" s="6"/>
      <c r="F143" s="6"/>
      <c r="G143" s="6"/>
      <c r="H143" s="6"/>
      <c r="I143" s="6"/>
      <c r="J143" s="6"/>
    </row>
    <row r="144" spans="2:10" ht="12.75" customHeight="1">
      <c r="B144" s="6"/>
      <c r="C144" s="6"/>
      <c r="D144" s="6"/>
      <c r="E144" s="6"/>
      <c r="F144" s="6"/>
      <c r="G144" s="6"/>
      <c r="H144" s="6"/>
      <c r="I144" s="6"/>
      <c r="J144" s="6"/>
    </row>
    <row r="145" spans="2:10" ht="12.75" customHeight="1">
      <c r="B145" s="6"/>
      <c r="C145" s="6"/>
      <c r="D145" s="6"/>
      <c r="E145" s="6"/>
      <c r="F145" s="6"/>
      <c r="G145" s="6"/>
      <c r="H145" s="6"/>
      <c r="I145" s="6"/>
      <c r="J145" s="6"/>
    </row>
    <row r="146" spans="2:10" ht="12.75" customHeight="1">
      <c r="B146" s="6"/>
      <c r="C146" s="6"/>
      <c r="D146" s="6"/>
      <c r="E146" s="6"/>
      <c r="F146" s="6"/>
      <c r="G146" s="6"/>
      <c r="H146" s="6"/>
      <c r="I146" s="6"/>
      <c r="J146" s="6"/>
    </row>
    <row r="147" spans="2:10" ht="12.75" customHeight="1">
      <c r="B147" s="6"/>
      <c r="C147" s="6"/>
      <c r="D147" s="6"/>
      <c r="E147" s="6"/>
      <c r="F147" s="6"/>
      <c r="G147" s="6"/>
      <c r="H147" s="6"/>
      <c r="I147" s="6"/>
      <c r="J147" s="6"/>
    </row>
    <row r="148" spans="2:10" ht="12.75" customHeight="1">
      <c r="B148" s="6"/>
      <c r="C148" s="6"/>
      <c r="D148" s="6"/>
      <c r="E148" s="6"/>
      <c r="F148" s="6"/>
      <c r="G148" s="6"/>
      <c r="H148" s="6"/>
      <c r="I148" s="6"/>
      <c r="J148" s="6"/>
    </row>
    <row r="149" spans="2:10" ht="12.75" customHeight="1">
      <c r="B149" s="6"/>
      <c r="C149" s="6"/>
      <c r="D149" s="6"/>
      <c r="E149" s="6"/>
      <c r="F149" s="6"/>
      <c r="G149" s="6"/>
      <c r="H149" s="6"/>
      <c r="I149" s="6"/>
      <c r="J149" s="6"/>
    </row>
    <row r="150" spans="2:10" ht="12.75" customHeight="1">
      <c r="B150" s="6"/>
      <c r="C150" s="6"/>
      <c r="D150" s="6"/>
      <c r="E150" s="6"/>
      <c r="F150" s="6"/>
      <c r="G150" s="6"/>
      <c r="H150" s="6"/>
      <c r="I150" s="6"/>
      <c r="J150" s="6"/>
    </row>
    <row r="151" spans="2:10" ht="12.75" customHeight="1">
      <c r="B151" s="6"/>
      <c r="C151" s="6"/>
      <c r="D151" s="6"/>
      <c r="E151" s="6"/>
      <c r="F151" s="6"/>
      <c r="G151" s="6"/>
      <c r="H151" s="6"/>
      <c r="I151" s="6"/>
      <c r="J151" s="6"/>
    </row>
    <row r="152" spans="2:10" ht="12.75" customHeight="1">
      <c r="B152" s="6"/>
      <c r="C152" s="6"/>
      <c r="D152" s="6"/>
      <c r="E152" s="6"/>
      <c r="F152" s="6"/>
      <c r="G152" s="6"/>
      <c r="H152" s="6"/>
      <c r="I152" s="6"/>
      <c r="J152" s="6"/>
    </row>
    <row r="153" spans="2:10" ht="12.75" customHeight="1">
      <c r="B153" s="6"/>
      <c r="C153" s="6"/>
      <c r="D153" s="6"/>
      <c r="E153" s="6"/>
      <c r="F153" s="6"/>
      <c r="G153" s="6"/>
      <c r="H153" s="6"/>
      <c r="I153" s="6"/>
      <c r="J153" s="6"/>
    </row>
    <row r="154" spans="2:10" ht="12.75" customHeight="1">
      <c r="B154" s="6"/>
      <c r="C154" s="6"/>
      <c r="D154" s="6"/>
      <c r="E154" s="6"/>
      <c r="F154" s="6"/>
      <c r="G154" s="6"/>
      <c r="H154" s="6"/>
      <c r="I154" s="6"/>
      <c r="J154" s="6"/>
    </row>
    <row r="155" spans="2:10" ht="12.75" customHeight="1">
      <c r="B155" s="6"/>
      <c r="C155" s="6"/>
      <c r="D155" s="6"/>
      <c r="E155" s="6"/>
      <c r="F155" s="6"/>
      <c r="G155" s="6"/>
      <c r="H155" s="6"/>
      <c r="I155" s="6"/>
      <c r="J155" s="6"/>
    </row>
    <row r="156" spans="2:10" ht="12.75" customHeight="1">
      <c r="B156" s="6"/>
      <c r="C156" s="6"/>
      <c r="D156" s="6"/>
      <c r="E156" s="6"/>
      <c r="F156" s="6"/>
      <c r="G156" s="6"/>
      <c r="H156" s="6"/>
      <c r="I156" s="6"/>
      <c r="J156" s="6"/>
    </row>
    <row r="157" spans="2:10" ht="12.75" customHeight="1">
      <c r="B157" s="6"/>
      <c r="C157" s="6"/>
      <c r="D157" s="6"/>
      <c r="E157" s="6"/>
      <c r="F157" s="6"/>
      <c r="G157" s="6"/>
      <c r="H157" s="6"/>
      <c r="I157" s="6"/>
      <c r="J157" s="6"/>
    </row>
    <row r="158" spans="2:10" ht="12.75" customHeight="1">
      <c r="B158" s="6"/>
      <c r="C158" s="6"/>
      <c r="D158" s="6"/>
      <c r="E158" s="6"/>
      <c r="F158" s="6"/>
      <c r="G158" s="6"/>
      <c r="H158" s="6"/>
      <c r="I158" s="6"/>
      <c r="J158" s="6"/>
    </row>
    <row r="159" spans="2:10" ht="12.75" customHeight="1">
      <c r="B159" s="6"/>
      <c r="C159" s="6"/>
      <c r="D159" s="6"/>
      <c r="E159" s="6"/>
      <c r="F159" s="6"/>
      <c r="G159" s="6"/>
      <c r="H159" s="6"/>
      <c r="I159" s="6"/>
      <c r="J159" s="6"/>
    </row>
    <row r="160" spans="2:10" ht="12.75" customHeight="1">
      <c r="B160" s="6"/>
      <c r="C160" s="6"/>
      <c r="D160" s="6"/>
      <c r="E160" s="6"/>
      <c r="F160" s="6"/>
      <c r="G160" s="6"/>
      <c r="H160" s="6"/>
      <c r="I160" s="6"/>
      <c r="J160" s="6"/>
    </row>
    <row r="161" spans="2:10" ht="12.75" customHeight="1">
      <c r="B161" s="6"/>
      <c r="C161" s="6"/>
      <c r="D161" s="6"/>
      <c r="E161" s="6"/>
      <c r="F161" s="6"/>
      <c r="G161" s="6"/>
      <c r="H161" s="6"/>
      <c r="I161" s="6"/>
      <c r="J161" s="6"/>
    </row>
    <row r="162" spans="2:10" ht="12.75" customHeight="1">
      <c r="B162" s="6"/>
      <c r="C162" s="6"/>
      <c r="D162" s="6"/>
      <c r="E162" s="6"/>
      <c r="F162" s="6"/>
      <c r="G162" s="6"/>
      <c r="H162" s="6"/>
      <c r="I162" s="6"/>
      <c r="J162" s="6"/>
    </row>
    <row r="163" spans="2:10" ht="12.75" customHeight="1">
      <c r="B163" s="6"/>
      <c r="C163" s="6"/>
      <c r="D163" s="6"/>
      <c r="E163" s="6"/>
      <c r="F163" s="6"/>
      <c r="G163" s="6"/>
      <c r="H163" s="6"/>
      <c r="I163" s="6"/>
      <c r="J163" s="6"/>
    </row>
    <row r="164" spans="2:10" ht="12.75" customHeight="1">
      <c r="B164" s="6"/>
      <c r="C164" s="6"/>
      <c r="D164" s="6"/>
      <c r="E164" s="6"/>
      <c r="F164" s="6"/>
      <c r="G164" s="6"/>
      <c r="H164" s="6"/>
      <c r="I164" s="6"/>
      <c r="J164" s="6"/>
    </row>
    <row r="165" spans="2:10" ht="12.75" customHeight="1">
      <c r="B165" s="6"/>
      <c r="C165" s="6"/>
      <c r="D165" s="6"/>
      <c r="E165" s="6"/>
      <c r="F165" s="6"/>
      <c r="G165" s="6"/>
      <c r="H165" s="6"/>
      <c r="I165" s="6"/>
      <c r="J165" s="6"/>
    </row>
    <row r="166" spans="2:10" ht="12.75" customHeight="1">
      <c r="B166" s="6"/>
      <c r="C166" s="6"/>
      <c r="D166" s="6"/>
      <c r="E166" s="6"/>
      <c r="F166" s="6"/>
      <c r="G166" s="6"/>
      <c r="H166" s="6"/>
      <c r="I166" s="6"/>
      <c r="J166" s="6"/>
    </row>
    <row r="167" spans="2:10" ht="12.75" customHeight="1">
      <c r="B167" s="6"/>
      <c r="C167" s="6"/>
      <c r="D167" s="6"/>
      <c r="E167" s="6"/>
      <c r="F167" s="6"/>
      <c r="G167" s="6"/>
      <c r="H167" s="6"/>
      <c r="I167" s="6"/>
      <c r="J167" s="6"/>
    </row>
    <row r="168" spans="2:10" ht="12.75" customHeight="1">
      <c r="B168" s="6"/>
      <c r="C168" s="6"/>
      <c r="D168" s="6"/>
      <c r="E168" s="6"/>
      <c r="F168" s="6"/>
      <c r="G168" s="6"/>
      <c r="H168" s="6"/>
      <c r="I168" s="6"/>
      <c r="J168" s="6"/>
    </row>
    <row r="169" spans="2:10" ht="12.75" customHeight="1">
      <c r="B169" s="6"/>
      <c r="C169" s="6"/>
      <c r="D169" s="6"/>
      <c r="E169" s="6"/>
      <c r="F169" s="6"/>
      <c r="G169" s="6"/>
      <c r="H169" s="6"/>
      <c r="I169" s="6"/>
      <c r="J169" s="6"/>
    </row>
    <row r="170" spans="2:10" ht="12.75" customHeight="1">
      <c r="B170" s="6"/>
      <c r="C170" s="6"/>
      <c r="D170" s="6"/>
      <c r="E170" s="6"/>
      <c r="F170" s="6"/>
      <c r="G170" s="6"/>
      <c r="H170" s="6"/>
      <c r="I170" s="6"/>
      <c r="J170" s="6"/>
    </row>
    <row r="171" spans="2:10" ht="12.75" customHeight="1">
      <c r="B171" s="6"/>
      <c r="C171" s="6"/>
      <c r="D171" s="6"/>
      <c r="E171" s="6"/>
      <c r="F171" s="6"/>
      <c r="G171" s="6"/>
      <c r="H171" s="6"/>
      <c r="I171" s="6"/>
      <c r="J171" s="6"/>
    </row>
    <row r="172" spans="2:10" ht="12.75" customHeight="1">
      <c r="B172" s="6"/>
      <c r="C172" s="6"/>
      <c r="D172" s="6"/>
      <c r="E172" s="6"/>
      <c r="F172" s="6"/>
      <c r="G172" s="6"/>
      <c r="H172" s="6"/>
      <c r="I172" s="6"/>
      <c r="J172" s="6"/>
    </row>
    <row r="173" spans="2:10" ht="12.75" customHeight="1">
      <c r="B173" s="6"/>
      <c r="C173" s="6"/>
      <c r="D173" s="6"/>
      <c r="E173" s="6"/>
      <c r="F173" s="6"/>
      <c r="G173" s="6"/>
      <c r="H173" s="6"/>
      <c r="I173" s="6"/>
      <c r="J173" s="6"/>
    </row>
    <row r="174" spans="2:10" ht="12.75" customHeight="1">
      <c r="B174" s="6"/>
      <c r="C174" s="6"/>
      <c r="D174" s="6"/>
      <c r="E174" s="6"/>
      <c r="F174" s="6"/>
      <c r="G174" s="6"/>
      <c r="H174" s="6"/>
      <c r="I174" s="6"/>
      <c r="J174" s="6"/>
    </row>
    <row r="175" spans="2:10" ht="12.75" customHeight="1">
      <c r="B175" s="6"/>
      <c r="C175" s="6"/>
      <c r="D175" s="6"/>
      <c r="E175" s="6"/>
      <c r="F175" s="6"/>
      <c r="G175" s="6"/>
      <c r="H175" s="6"/>
      <c r="I175" s="6"/>
      <c r="J175" s="6"/>
    </row>
    <row r="176" spans="2:10" ht="12.75" customHeight="1">
      <c r="B176" s="6"/>
      <c r="C176" s="6"/>
      <c r="D176" s="6"/>
      <c r="E176" s="6"/>
      <c r="F176" s="6"/>
      <c r="G176" s="6"/>
      <c r="H176" s="6"/>
      <c r="I176" s="6"/>
      <c r="J176" s="6"/>
    </row>
    <row r="177" spans="2:10" ht="12.75" customHeight="1">
      <c r="B177" s="6"/>
      <c r="C177" s="6"/>
      <c r="D177" s="6"/>
      <c r="E177" s="6"/>
      <c r="F177" s="6"/>
      <c r="G177" s="6"/>
      <c r="H177" s="6"/>
      <c r="I177" s="6"/>
      <c r="J177" s="6"/>
    </row>
    <row r="178" spans="2:10" ht="12.75" customHeight="1">
      <c r="B178" s="6"/>
      <c r="C178" s="6"/>
      <c r="D178" s="6"/>
      <c r="E178" s="6"/>
      <c r="F178" s="6"/>
      <c r="G178" s="6"/>
      <c r="H178" s="6"/>
      <c r="I178" s="6"/>
      <c r="J178" s="6"/>
    </row>
    <row r="179" spans="2:10" ht="12.75" customHeight="1">
      <c r="B179" s="6"/>
      <c r="C179" s="6"/>
      <c r="D179" s="6"/>
      <c r="E179" s="6"/>
      <c r="F179" s="6"/>
      <c r="G179" s="6"/>
      <c r="H179" s="6"/>
      <c r="I179" s="6"/>
      <c r="J179" s="6"/>
    </row>
    <row r="180" spans="2:10" ht="12.75" customHeight="1">
      <c r="B180" s="6"/>
      <c r="C180" s="6"/>
      <c r="D180" s="6"/>
      <c r="E180" s="6"/>
      <c r="F180" s="6"/>
      <c r="G180" s="6"/>
      <c r="H180" s="6"/>
      <c r="I180" s="6"/>
      <c r="J180" s="6"/>
    </row>
    <row r="181" spans="2:10" ht="12.75" customHeight="1">
      <c r="B181" s="6"/>
      <c r="C181" s="6"/>
      <c r="D181" s="6"/>
      <c r="E181" s="6"/>
      <c r="F181" s="6"/>
      <c r="G181" s="6"/>
      <c r="H181" s="6"/>
      <c r="I181" s="6"/>
      <c r="J181" s="6"/>
    </row>
    <row r="182" spans="2:10" ht="12.75" customHeight="1">
      <c r="B182" s="6"/>
      <c r="C182" s="6"/>
      <c r="D182" s="6"/>
      <c r="E182" s="6"/>
      <c r="F182" s="6"/>
      <c r="G182" s="6"/>
      <c r="H182" s="6"/>
      <c r="I182" s="6"/>
      <c r="J182" s="6"/>
    </row>
    <row r="183" spans="2:10" ht="12.75" customHeight="1">
      <c r="B183" s="6"/>
      <c r="C183" s="6"/>
      <c r="D183" s="6"/>
      <c r="E183" s="6"/>
      <c r="F183" s="6"/>
      <c r="G183" s="6"/>
      <c r="H183" s="6"/>
      <c r="I183" s="6"/>
      <c r="J183" s="6"/>
    </row>
    <row r="184" spans="2:10" ht="12.75" customHeight="1">
      <c r="B184" s="6"/>
      <c r="C184" s="6"/>
      <c r="D184" s="6"/>
      <c r="E184" s="6"/>
      <c r="F184" s="6"/>
      <c r="G184" s="6"/>
      <c r="H184" s="6"/>
      <c r="I184" s="6"/>
      <c r="J184" s="6"/>
    </row>
    <row r="185" spans="2:10" ht="12.75" customHeight="1">
      <c r="B185" s="6"/>
      <c r="C185" s="6"/>
      <c r="D185" s="6"/>
      <c r="E185" s="6"/>
      <c r="F185" s="6"/>
      <c r="G185" s="6"/>
      <c r="H185" s="6"/>
      <c r="I185" s="6"/>
      <c r="J185" s="6"/>
    </row>
    <row r="186" spans="2:10" ht="12.75" customHeight="1">
      <c r="B186" s="6"/>
      <c r="C186" s="6"/>
      <c r="D186" s="6"/>
      <c r="E186" s="6"/>
      <c r="F186" s="6"/>
      <c r="G186" s="6"/>
      <c r="H186" s="6"/>
      <c r="I186" s="6"/>
      <c r="J186" s="6"/>
    </row>
    <row r="187" spans="2:10" ht="12.75" customHeight="1">
      <c r="B187" s="6"/>
      <c r="C187" s="6"/>
      <c r="D187" s="6"/>
      <c r="E187" s="6"/>
      <c r="F187" s="6"/>
      <c r="G187" s="6"/>
      <c r="H187" s="6"/>
      <c r="I187" s="6"/>
      <c r="J187" s="6"/>
    </row>
    <row r="188" spans="2:10" ht="12.75" customHeight="1">
      <c r="B188" s="6"/>
      <c r="C188" s="6"/>
      <c r="D188" s="6"/>
      <c r="E188" s="6"/>
      <c r="F188" s="6"/>
      <c r="G188" s="6"/>
      <c r="H188" s="6"/>
      <c r="I188" s="6"/>
      <c r="J188" s="6"/>
    </row>
    <row r="189" spans="2:10" ht="12.75" customHeight="1">
      <c r="B189" s="6"/>
      <c r="C189" s="6"/>
      <c r="D189" s="6"/>
      <c r="E189" s="6"/>
      <c r="F189" s="6"/>
      <c r="G189" s="6"/>
      <c r="H189" s="6"/>
      <c r="I189" s="6"/>
      <c r="J189" s="6"/>
    </row>
    <row r="190" spans="2:10" ht="12.75" customHeight="1">
      <c r="B190" s="6"/>
      <c r="C190" s="6"/>
      <c r="D190" s="6"/>
      <c r="E190" s="6"/>
      <c r="F190" s="6"/>
      <c r="G190" s="6"/>
      <c r="H190" s="6"/>
      <c r="I190" s="6"/>
      <c r="J190" s="6"/>
    </row>
    <row r="191" spans="2:10" ht="12.75" customHeight="1">
      <c r="B191" s="6"/>
      <c r="C191" s="6"/>
      <c r="D191" s="6"/>
      <c r="E191" s="6"/>
      <c r="F191" s="6"/>
      <c r="G191" s="6"/>
      <c r="H191" s="6"/>
      <c r="I191" s="6"/>
      <c r="J191" s="6"/>
    </row>
    <row r="192" spans="2:10" ht="12.75" customHeight="1">
      <c r="B192" s="6"/>
      <c r="C192" s="6"/>
      <c r="D192" s="6"/>
      <c r="E192" s="6"/>
      <c r="F192" s="6"/>
      <c r="G192" s="6"/>
      <c r="H192" s="6"/>
      <c r="I192" s="6"/>
      <c r="J192" s="6"/>
    </row>
    <row r="193" spans="2:10" ht="12.75" customHeight="1">
      <c r="B193" s="6"/>
      <c r="C193" s="6"/>
      <c r="D193" s="6"/>
      <c r="E193" s="6"/>
      <c r="F193" s="6"/>
      <c r="G193" s="6"/>
      <c r="H193" s="6"/>
      <c r="I193" s="6"/>
      <c r="J193" s="6"/>
    </row>
    <row r="194" spans="2:10" ht="12.75" customHeight="1">
      <c r="B194" s="6"/>
      <c r="C194" s="6"/>
      <c r="D194" s="6"/>
      <c r="E194" s="6"/>
      <c r="F194" s="6"/>
      <c r="G194" s="6"/>
      <c r="H194" s="6"/>
      <c r="I194" s="6"/>
      <c r="J194" s="6"/>
    </row>
    <row r="195" spans="2:10" ht="12.75" customHeight="1">
      <c r="B195" s="6"/>
      <c r="C195" s="6"/>
      <c r="D195" s="6"/>
      <c r="E195" s="6"/>
      <c r="F195" s="6"/>
      <c r="G195" s="6"/>
      <c r="H195" s="6"/>
      <c r="I195" s="6"/>
      <c r="J195" s="6"/>
    </row>
    <row r="196" spans="2:10" ht="12.75" customHeight="1">
      <c r="B196" s="6"/>
      <c r="C196" s="6"/>
      <c r="D196" s="6"/>
      <c r="E196" s="6"/>
      <c r="F196" s="6"/>
      <c r="G196" s="6"/>
      <c r="H196" s="6"/>
      <c r="I196" s="6"/>
      <c r="J196" s="6"/>
    </row>
    <row r="197" spans="2:10" ht="12.75" customHeight="1">
      <c r="B197" s="6"/>
      <c r="C197" s="6"/>
      <c r="D197" s="6"/>
      <c r="E197" s="6"/>
      <c r="F197" s="6"/>
      <c r="G197" s="6"/>
      <c r="H197" s="6"/>
      <c r="I197" s="6"/>
      <c r="J197" s="6"/>
    </row>
    <row r="198" spans="2:10" ht="12.75" customHeight="1">
      <c r="B198" s="6"/>
      <c r="C198" s="6"/>
      <c r="D198" s="6"/>
      <c r="E198" s="6"/>
      <c r="F198" s="6"/>
      <c r="G198" s="6"/>
      <c r="H198" s="6"/>
      <c r="I198" s="6"/>
      <c r="J198" s="6"/>
    </row>
    <row r="199" spans="2:10" ht="12.75" customHeight="1">
      <c r="B199" s="6"/>
      <c r="C199" s="6"/>
      <c r="D199" s="6"/>
      <c r="E199" s="6"/>
      <c r="F199" s="6"/>
      <c r="G199" s="6"/>
      <c r="H199" s="6"/>
      <c r="I199" s="6"/>
      <c r="J199" s="6"/>
    </row>
    <row r="200" spans="2:10" ht="12.75" customHeight="1">
      <c r="B200" s="6"/>
      <c r="C200" s="6"/>
      <c r="D200" s="6"/>
      <c r="E200" s="6"/>
      <c r="F200" s="6"/>
      <c r="G200" s="6"/>
      <c r="H200" s="6"/>
      <c r="I200" s="6"/>
      <c r="J200" s="6"/>
    </row>
    <row r="201" spans="2:10" ht="12.75" customHeight="1">
      <c r="B201" s="6"/>
      <c r="C201" s="6"/>
      <c r="D201" s="6"/>
      <c r="E201" s="6"/>
      <c r="F201" s="6"/>
      <c r="G201" s="6"/>
      <c r="H201" s="6"/>
      <c r="I201" s="6"/>
      <c r="J201" s="6"/>
    </row>
    <row r="202" spans="2:10" ht="12.75" customHeight="1">
      <c r="B202" s="6"/>
      <c r="C202" s="6"/>
      <c r="D202" s="6"/>
      <c r="E202" s="6"/>
      <c r="F202" s="6"/>
      <c r="G202" s="6"/>
      <c r="H202" s="6"/>
      <c r="I202" s="6"/>
      <c r="J202" s="6"/>
    </row>
    <row r="203" spans="2:10" ht="12.75" customHeight="1">
      <c r="B203" s="6"/>
      <c r="C203" s="6"/>
      <c r="D203" s="6"/>
      <c r="E203" s="6"/>
      <c r="F203" s="6"/>
      <c r="G203" s="6"/>
      <c r="H203" s="6"/>
      <c r="I203" s="6"/>
      <c r="J203" s="6"/>
    </row>
    <row r="204" spans="2:10" ht="12.75" customHeight="1">
      <c r="B204" s="6"/>
      <c r="C204" s="6"/>
      <c r="D204" s="6"/>
      <c r="E204" s="6"/>
      <c r="F204" s="6"/>
      <c r="G204" s="6"/>
      <c r="H204" s="6"/>
      <c r="I204" s="6"/>
      <c r="J204" s="6"/>
    </row>
    <row r="205" spans="2:10" ht="12.75" customHeight="1">
      <c r="B205" s="6"/>
      <c r="C205" s="6"/>
      <c r="D205" s="6"/>
      <c r="E205" s="6"/>
      <c r="F205" s="6"/>
      <c r="G205" s="6"/>
      <c r="H205" s="6"/>
      <c r="I205" s="6"/>
      <c r="J205" s="6"/>
    </row>
    <row r="206" spans="2:10" ht="12.75" customHeight="1">
      <c r="B206" s="6"/>
      <c r="C206" s="6"/>
      <c r="D206" s="6"/>
      <c r="E206" s="6"/>
      <c r="F206" s="6"/>
      <c r="G206" s="6"/>
      <c r="H206" s="6"/>
      <c r="I206" s="6"/>
      <c r="J206" s="6"/>
    </row>
    <row r="207" spans="2:10" ht="12.75" customHeight="1">
      <c r="B207" s="6"/>
      <c r="C207" s="6"/>
      <c r="D207" s="6"/>
      <c r="E207" s="6"/>
      <c r="F207" s="6"/>
      <c r="G207" s="6"/>
      <c r="H207" s="6"/>
      <c r="I207" s="6"/>
      <c r="J207" s="6"/>
    </row>
    <row r="208" spans="2:10" ht="12.75" customHeight="1">
      <c r="B208" s="6"/>
      <c r="C208" s="6"/>
      <c r="D208" s="6"/>
      <c r="E208" s="6"/>
      <c r="F208" s="6"/>
      <c r="G208" s="6"/>
      <c r="H208" s="6"/>
      <c r="I208" s="6"/>
      <c r="J208" s="6"/>
    </row>
    <row r="209" spans="2:10" ht="12.75" customHeight="1">
      <c r="B209" s="6"/>
      <c r="C209" s="6"/>
      <c r="D209" s="6"/>
      <c r="E209" s="6"/>
      <c r="F209" s="6"/>
      <c r="G209" s="6"/>
      <c r="H209" s="6"/>
      <c r="I209" s="6"/>
      <c r="J209" s="6"/>
    </row>
    <row r="210" spans="2:10" ht="12.75" customHeight="1">
      <c r="B210" s="6"/>
      <c r="C210" s="6"/>
      <c r="D210" s="6"/>
      <c r="E210" s="6"/>
      <c r="F210" s="6"/>
      <c r="G210" s="6"/>
      <c r="H210" s="6"/>
      <c r="I210" s="6"/>
      <c r="J210" s="6"/>
    </row>
    <row r="211" spans="2:10" ht="12.75" customHeight="1">
      <c r="B211" s="6"/>
      <c r="C211" s="6"/>
      <c r="D211" s="6"/>
      <c r="E211" s="6"/>
      <c r="F211" s="6"/>
      <c r="G211" s="6"/>
      <c r="H211" s="6"/>
      <c r="I211" s="6"/>
      <c r="J211" s="6"/>
    </row>
    <row r="212" spans="2:10" ht="12.75" customHeight="1">
      <c r="B212" s="6"/>
      <c r="C212" s="6"/>
      <c r="D212" s="6"/>
      <c r="E212" s="6"/>
      <c r="F212" s="6"/>
      <c r="G212" s="6"/>
      <c r="H212" s="6"/>
      <c r="I212" s="6"/>
      <c r="J212" s="6"/>
    </row>
    <row r="213" spans="2:10" ht="12.75" customHeight="1">
      <c r="B213" s="6"/>
      <c r="C213" s="6"/>
      <c r="D213" s="6"/>
      <c r="E213" s="6"/>
      <c r="F213" s="6"/>
      <c r="G213" s="6"/>
      <c r="H213" s="6"/>
      <c r="I213" s="6"/>
      <c r="J213" s="6"/>
    </row>
    <row r="214" spans="2:10" ht="12.75" customHeight="1">
      <c r="B214" s="6"/>
      <c r="C214" s="6"/>
      <c r="D214" s="6"/>
      <c r="E214" s="6"/>
      <c r="F214" s="6"/>
      <c r="G214" s="6"/>
      <c r="H214" s="6"/>
      <c r="I214" s="6"/>
      <c r="J214" s="6"/>
    </row>
    <row r="215" spans="2:10" ht="12.75" customHeight="1">
      <c r="B215" s="6"/>
      <c r="C215" s="6"/>
      <c r="D215" s="6"/>
      <c r="E215" s="6"/>
      <c r="F215" s="6"/>
      <c r="G215" s="6"/>
      <c r="H215" s="6"/>
      <c r="I215" s="6"/>
      <c r="J215" s="6"/>
    </row>
    <row r="216" spans="2:10" ht="12.75" customHeight="1">
      <c r="B216" s="6"/>
      <c r="C216" s="6"/>
      <c r="D216" s="6"/>
      <c r="E216" s="6"/>
      <c r="F216" s="6"/>
      <c r="G216" s="6"/>
      <c r="H216" s="6"/>
      <c r="I216" s="6"/>
      <c r="J216" s="6"/>
    </row>
    <row r="217" spans="2:10" ht="12.75" customHeight="1">
      <c r="B217" s="6"/>
      <c r="C217" s="6"/>
      <c r="D217" s="6"/>
      <c r="E217" s="6"/>
      <c r="F217" s="6"/>
      <c r="G217" s="6"/>
      <c r="H217" s="6"/>
      <c r="I217" s="6"/>
      <c r="J217" s="6"/>
    </row>
    <row r="218" spans="2:10" ht="12.75" customHeight="1">
      <c r="B218" s="6"/>
      <c r="C218" s="6"/>
      <c r="D218" s="6"/>
      <c r="E218" s="6"/>
      <c r="F218" s="6"/>
      <c r="G218" s="6"/>
      <c r="H218" s="6"/>
      <c r="I218" s="6"/>
      <c r="J218" s="6"/>
    </row>
    <row r="219" spans="2:10" ht="12.75" customHeight="1">
      <c r="B219" s="6"/>
      <c r="C219" s="6"/>
      <c r="D219" s="6"/>
      <c r="E219" s="6"/>
      <c r="F219" s="6"/>
      <c r="G219" s="6"/>
      <c r="H219" s="6"/>
      <c r="I219" s="6"/>
      <c r="J219" s="6"/>
    </row>
    <row r="220" spans="2:10" ht="12.75" customHeight="1">
      <c r="B220" s="6"/>
      <c r="C220" s="6"/>
      <c r="D220" s="6"/>
      <c r="E220" s="6"/>
      <c r="F220" s="6"/>
      <c r="G220" s="6"/>
      <c r="H220" s="6"/>
      <c r="I220" s="6"/>
      <c r="J220" s="6"/>
    </row>
    <row r="221" spans="2:10" ht="12.75" customHeight="1">
      <c r="B221" s="6"/>
      <c r="C221" s="6"/>
      <c r="D221" s="6"/>
      <c r="E221" s="6"/>
      <c r="F221" s="6"/>
      <c r="G221" s="6"/>
      <c r="H221" s="6"/>
      <c r="I221" s="6"/>
      <c r="J221" s="6"/>
    </row>
    <row r="222" spans="2:10" ht="12.75" customHeight="1">
      <c r="B222" s="6"/>
      <c r="C222" s="6"/>
      <c r="D222" s="6"/>
      <c r="E222" s="6"/>
      <c r="F222" s="6"/>
      <c r="G222" s="6"/>
      <c r="H222" s="6"/>
      <c r="I222" s="6"/>
      <c r="J222" s="6"/>
    </row>
    <row r="223" spans="2:10" ht="12.75" customHeight="1">
      <c r="B223" s="6"/>
      <c r="C223" s="6"/>
      <c r="D223" s="6"/>
      <c r="E223" s="6"/>
      <c r="F223" s="6"/>
      <c r="G223" s="6"/>
      <c r="H223" s="6"/>
      <c r="I223" s="6"/>
      <c r="J223" s="6"/>
    </row>
    <row r="224" spans="2:10" ht="12.75" customHeight="1">
      <c r="B224" s="6"/>
      <c r="C224" s="6"/>
      <c r="D224" s="6"/>
      <c r="E224" s="6"/>
      <c r="F224" s="6"/>
      <c r="G224" s="6"/>
      <c r="H224" s="6"/>
      <c r="I224" s="6"/>
      <c r="J224" s="6"/>
    </row>
    <row r="225" spans="2:10" ht="12.75" customHeight="1">
      <c r="B225" s="6"/>
      <c r="C225" s="6"/>
      <c r="D225" s="6"/>
      <c r="E225" s="6"/>
      <c r="F225" s="6"/>
      <c r="G225" s="6"/>
      <c r="H225" s="6"/>
      <c r="I225" s="6"/>
      <c r="J225" s="6"/>
    </row>
    <row r="226" spans="2:10" ht="12.75" customHeight="1">
      <c r="B226" s="6"/>
      <c r="C226" s="6"/>
      <c r="D226" s="6"/>
      <c r="E226" s="6"/>
      <c r="F226" s="6"/>
      <c r="G226" s="6"/>
      <c r="H226" s="6"/>
      <c r="I226" s="6"/>
      <c r="J226" s="6"/>
    </row>
    <row r="227" spans="2:10" ht="12.75" customHeight="1">
      <c r="B227" s="6"/>
      <c r="C227" s="6"/>
      <c r="D227" s="6"/>
      <c r="E227" s="6"/>
      <c r="F227" s="6"/>
      <c r="G227" s="6"/>
      <c r="H227" s="6"/>
      <c r="I227" s="6"/>
      <c r="J227" s="6"/>
    </row>
    <row r="228" spans="2:10" ht="12.75" customHeight="1">
      <c r="B228" s="6"/>
      <c r="C228" s="6"/>
      <c r="D228" s="6"/>
      <c r="E228" s="6"/>
      <c r="F228" s="6"/>
      <c r="G228" s="6"/>
      <c r="H228" s="6"/>
      <c r="I228" s="6"/>
      <c r="J228" s="6"/>
    </row>
    <row r="229" spans="2:10" ht="12.75" customHeight="1">
      <c r="B229" s="6"/>
      <c r="C229" s="6"/>
      <c r="D229" s="6"/>
      <c r="E229" s="6"/>
      <c r="F229" s="6"/>
      <c r="G229" s="6"/>
      <c r="H229" s="6"/>
      <c r="I229" s="6"/>
      <c r="J229" s="6"/>
    </row>
    <row r="230" spans="2:10" ht="12.75" customHeight="1">
      <c r="B230" s="6"/>
      <c r="C230" s="6"/>
      <c r="D230" s="6"/>
      <c r="E230" s="6"/>
      <c r="F230" s="6"/>
      <c r="G230" s="6"/>
      <c r="H230" s="6"/>
      <c r="I230" s="6"/>
      <c r="J230" s="6"/>
    </row>
    <row r="231" spans="2:10" ht="12.75" customHeight="1">
      <c r="B231" s="6"/>
      <c r="C231" s="6"/>
      <c r="D231" s="6"/>
      <c r="E231" s="6"/>
      <c r="F231" s="6"/>
      <c r="G231" s="6"/>
      <c r="H231" s="6"/>
      <c r="I231" s="6"/>
      <c r="J231" s="6"/>
    </row>
    <row r="232" spans="2:10" ht="12.75" customHeight="1">
      <c r="B232" s="6"/>
      <c r="C232" s="6"/>
      <c r="D232" s="6"/>
      <c r="E232" s="6"/>
      <c r="F232" s="6"/>
      <c r="G232" s="6"/>
      <c r="H232" s="6"/>
      <c r="I232" s="6"/>
      <c r="J232" s="6"/>
    </row>
    <row r="233" spans="2:10" ht="12.75" customHeight="1">
      <c r="B233" s="6"/>
      <c r="C233" s="6"/>
      <c r="D233" s="6"/>
      <c r="E233" s="6"/>
      <c r="F233" s="6"/>
      <c r="G233" s="6"/>
      <c r="H233" s="6"/>
      <c r="I233" s="6"/>
      <c r="J233" s="6"/>
    </row>
    <row r="234" spans="2:10" ht="12.75" customHeight="1">
      <c r="B234" s="6"/>
      <c r="C234" s="6"/>
      <c r="D234" s="6"/>
      <c r="E234" s="6"/>
      <c r="F234" s="6"/>
      <c r="G234" s="6"/>
      <c r="H234" s="6"/>
      <c r="I234" s="6"/>
      <c r="J234" s="6"/>
    </row>
    <row r="235" spans="2:10" ht="12.75" customHeight="1">
      <c r="B235" s="6"/>
      <c r="C235" s="6"/>
      <c r="D235" s="6"/>
      <c r="E235" s="6"/>
      <c r="F235" s="6"/>
      <c r="G235" s="6"/>
      <c r="H235" s="6"/>
      <c r="I235" s="6"/>
      <c r="J235" s="6"/>
    </row>
    <row r="236" spans="2:10" ht="12.75" customHeight="1">
      <c r="B236" s="6"/>
      <c r="C236" s="6"/>
      <c r="D236" s="6"/>
      <c r="E236" s="6"/>
      <c r="F236" s="6"/>
      <c r="G236" s="6"/>
      <c r="H236" s="6"/>
      <c r="I236" s="6"/>
      <c r="J236" s="6"/>
    </row>
    <row r="237" spans="2:10" ht="12.75" customHeight="1">
      <c r="B237" s="6"/>
      <c r="C237" s="6"/>
      <c r="D237" s="6"/>
      <c r="E237" s="6"/>
      <c r="F237" s="6"/>
      <c r="G237" s="6"/>
      <c r="H237" s="6"/>
      <c r="I237" s="6"/>
      <c r="J237" s="6"/>
    </row>
    <row r="238" spans="2:10" ht="12.75" customHeight="1">
      <c r="B238" s="6"/>
      <c r="C238" s="6"/>
      <c r="D238" s="6"/>
      <c r="E238" s="6"/>
      <c r="F238" s="6"/>
      <c r="G238" s="6"/>
      <c r="H238" s="6"/>
      <c r="I238" s="6"/>
      <c r="J238" s="6"/>
    </row>
    <row r="239" spans="2:10" ht="12.75" customHeight="1">
      <c r="B239" s="6"/>
      <c r="C239" s="6"/>
      <c r="D239" s="6"/>
      <c r="E239" s="6"/>
      <c r="F239" s="6"/>
      <c r="G239" s="6"/>
      <c r="H239" s="6"/>
      <c r="I239" s="6"/>
      <c r="J239" s="6"/>
    </row>
    <row r="240" spans="2:10" ht="12.75" customHeight="1">
      <c r="B240" s="6"/>
      <c r="C240" s="6"/>
      <c r="D240" s="6"/>
      <c r="E240" s="6"/>
      <c r="F240" s="6"/>
      <c r="G240" s="6"/>
      <c r="H240" s="6"/>
      <c r="I240" s="6"/>
      <c r="J240" s="6"/>
    </row>
    <row r="241" spans="2:10" ht="12.75" customHeight="1">
      <c r="B241" s="6"/>
      <c r="C241" s="6"/>
      <c r="D241" s="6"/>
      <c r="E241" s="6"/>
      <c r="F241" s="6"/>
      <c r="G241" s="6"/>
      <c r="H241" s="6"/>
      <c r="I241" s="6"/>
      <c r="J241" s="6"/>
    </row>
    <row r="242" spans="2:10" ht="12.75" customHeight="1">
      <c r="B242" s="6"/>
      <c r="C242" s="6"/>
      <c r="D242" s="6"/>
      <c r="E242" s="6"/>
      <c r="F242" s="6"/>
      <c r="G242" s="6"/>
      <c r="H242" s="6"/>
      <c r="I242" s="6"/>
      <c r="J242" s="6"/>
    </row>
    <row r="243" spans="2:10" ht="12.75" customHeight="1">
      <c r="B243" s="6"/>
      <c r="C243" s="6"/>
      <c r="D243" s="6"/>
      <c r="E243" s="6"/>
      <c r="F243" s="6"/>
      <c r="G243" s="6"/>
      <c r="H243" s="6"/>
      <c r="I243" s="6"/>
      <c r="J243" s="6"/>
    </row>
    <row r="244" spans="2:10" ht="12.75" customHeight="1">
      <c r="B244" s="6"/>
      <c r="C244" s="6"/>
      <c r="D244" s="6"/>
      <c r="E244" s="6"/>
      <c r="F244" s="6"/>
      <c r="G244" s="6"/>
      <c r="H244" s="6"/>
      <c r="I244" s="6"/>
      <c r="J244" s="6"/>
    </row>
    <row r="245" spans="2:10" ht="12.75" customHeight="1">
      <c r="B245" s="6"/>
      <c r="C245" s="6"/>
      <c r="D245" s="6"/>
      <c r="E245" s="6"/>
      <c r="F245" s="6"/>
      <c r="G245" s="6"/>
      <c r="H245" s="6"/>
      <c r="I245" s="6"/>
      <c r="J245" s="6"/>
    </row>
    <row r="246" spans="2:10" ht="12.75" customHeight="1">
      <c r="B246" s="6"/>
      <c r="C246" s="6"/>
      <c r="D246" s="6"/>
      <c r="E246" s="6"/>
      <c r="F246" s="6"/>
      <c r="G246" s="6"/>
      <c r="H246" s="6"/>
      <c r="I246" s="6"/>
      <c r="J246" s="6"/>
    </row>
    <row r="247" spans="2:10" ht="12.75" customHeight="1">
      <c r="B247" s="6"/>
      <c r="C247" s="6"/>
      <c r="D247" s="6"/>
      <c r="E247" s="6"/>
      <c r="F247" s="6"/>
      <c r="G247" s="6"/>
      <c r="H247" s="6"/>
      <c r="I247" s="6"/>
      <c r="J247" s="6"/>
    </row>
    <row r="248" spans="2:10" ht="12.75" customHeight="1">
      <c r="B248" s="6"/>
      <c r="C248" s="6"/>
      <c r="D248" s="6"/>
      <c r="E248" s="6"/>
      <c r="F248" s="6"/>
      <c r="G248" s="6"/>
      <c r="H248" s="6"/>
      <c r="I248" s="6"/>
      <c r="J248" s="6"/>
    </row>
    <row r="249" spans="2:10" ht="12.75" customHeight="1">
      <c r="B249" s="6"/>
      <c r="C249" s="6"/>
      <c r="D249" s="6"/>
      <c r="E249" s="6"/>
      <c r="F249" s="6"/>
      <c r="G249" s="6"/>
      <c r="H249" s="6"/>
      <c r="I249" s="6"/>
      <c r="J249" s="6"/>
    </row>
    <row r="250" spans="2:10" ht="12.75" customHeight="1">
      <c r="B250" s="6"/>
      <c r="C250" s="6"/>
      <c r="D250" s="6"/>
      <c r="E250" s="6"/>
      <c r="F250" s="6"/>
      <c r="G250" s="6"/>
      <c r="H250" s="6"/>
      <c r="I250" s="6"/>
      <c r="J250" s="6"/>
    </row>
    <row r="251" spans="2:10" ht="12.75" customHeight="1">
      <c r="B251" s="6"/>
      <c r="C251" s="6"/>
      <c r="D251" s="6"/>
      <c r="E251" s="6"/>
      <c r="F251" s="6"/>
      <c r="G251" s="6"/>
      <c r="H251" s="6"/>
      <c r="I251" s="6"/>
      <c r="J251" s="6"/>
    </row>
    <row r="252" spans="2:10" ht="12.75" customHeight="1">
      <c r="B252" s="6"/>
      <c r="C252" s="6"/>
      <c r="D252" s="6"/>
      <c r="E252" s="6"/>
      <c r="F252" s="6"/>
      <c r="G252" s="6"/>
      <c r="H252" s="6"/>
      <c r="I252" s="6"/>
      <c r="J252" s="6"/>
    </row>
    <row r="253" spans="2:10" ht="12.75" customHeight="1">
      <c r="B253" s="6"/>
      <c r="C253" s="6"/>
      <c r="D253" s="6"/>
      <c r="E253" s="6"/>
      <c r="F253" s="6"/>
      <c r="G253" s="6"/>
      <c r="H253" s="6"/>
      <c r="I253" s="6"/>
      <c r="J253" s="6"/>
    </row>
    <row r="254" spans="2:10" ht="12.75" customHeight="1">
      <c r="B254" s="6"/>
      <c r="C254" s="6"/>
      <c r="D254" s="6"/>
      <c r="E254" s="6"/>
      <c r="F254" s="6"/>
      <c r="G254" s="6"/>
      <c r="H254" s="6"/>
      <c r="I254" s="6"/>
      <c r="J254" s="6"/>
    </row>
    <row r="255" spans="2:10" ht="12.75" customHeight="1">
      <c r="B255" s="6"/>
      <c r="C255" s="6"/>
      <c r="D255" s="6"/>
      <c r="E255" s="6"/>
      <c r="F255" s="6"/>
      <c r="G255" s="6"/>
      <c r="H255" s="6"/>
      <c r="I255" s="6"/>
      <c r="J255" s="6"/>
    </row>
    <row r="256" spans="2:10" ht="12.75" customHeight="1">
      <c r="B256" s="6"/>
      <c r="C256" s="6"/>
      <c r="D256" s="6"/>
      <c r="E256" s="6"/>
      <c r="F256" s="6"/>
      <c r="G256" s="6"/>
      <c r="H256" s="6"/>
      <c r="I256" s="6"/>
      <c r="J256" s="6"/>
    </row>
    <row r="257" spans="2:10" ht="12.75" customHeight="1">
      <c r="B257" s="6"/>
      <c r="C257" s="6"/>
      <c r="D257" s="6"/>
      <c r="E257" s="6"/>
      <c r="F257" s="6"/>
      <c r="G257" s="6"/>
      <c r="H257" s="6"/>
      <c r="I257" s="6"/>
      <c r="J257" s="6"/>
    </row>
    <row r="258" spans="2:10" ht="12.75" customHeight="1">
      <c r="B258" s="6"/>
      <c r="C258" s="6"/>
      <c r="D258" s="6"/>
      <c r="E258" s="6"/>
      <c r="F258" s="6"/>
      <c r="G258" s="6"/>
      <c r="H258" s="6"/>
      <c r="I258" s="6"/>
      <c r="J258" s="6"/>
    </row>
    <row r="259" spans="2:10" ht="12.75" customHeight="1">
      <c r="B259" s="6"/>
      <c r="C259" s="6"/>
      <c r="D259" s="6"/>
      <c r="E259" s="6"/>
      <c r="F259" s="6"/>
      <c r="G259" s="6"/>
      <c r="H259" s="6"/>
      <c r="I259" s="6"/>
      <c r="J259" s="6"/>
    </row>
    <row r="260" spans="2:10" ht="12.75" customHeight="1">
      <c r="B260" s="6"/>
      <c r="C260" s="6"/>
      <c r="D260" s="6"/>
      <c r="E260" s="6"/>
      <c r="F260" s="6"/>
      <c r="G260" s="6"/>
      <c r="H260" s="6"/>
      <c r="I260" s="6"/>
      <c r="J260" s="6"/>
    </row>
    <row r="261" spans="2:10" ht="12.75" customHeight="1">
      <c r="B261" s="6"/>
      <c r="C261" s="6"/>
      <c r="D261" s="6"/>
      <c r="E261" s="6"/>
      <c r="F261" s="6"/>
      <c r="G261" s="6"/>
      <c r="H261" s="6"/>
      <c r="I261" s="6"/>
      <c r="J261" s="6"/>
    </row>
    <row r="262" spans="2:10" ht="12.75" customHeight="1">
      <c r="B262" s="6"/>
      <c r="C262" s="6"/>
      <c r="D262" s="6"/>
      <c r="E262" s="6"/>
      <c r="F262" s="6"/>
      <c r="G262" s="6"/>
      <c r="H262" s="6"/>
      <c r="I262" s="6"/>
      <c r="J262" s="6"/>
    </row>
    <row r="263" spans="2:10" ht="12.75" customHeight="1">
      <c r="B263" s="6"/>
      <c r="C263" s="6"/>
      <c r="D263" s="6"/>
      <c r="E263" s="6"/>
      <c r="F263" s="6"/>
      <c r="G263" s="6"/>
      <c r="H263" s="6"/>
      <c r="I263" s="6"/>
      <c r="J263" s="6"/>
    </row>
    <row r="264" spans="2:10" ht="12.75" customHeight="1">
      <c r="B264" s="6"/>
      <c r="C264" s="6"/>
      <c r="D264" s="6"/>
      <c r="E264" s="6"/>
      <c r="F264" s="6"/>
      <c r="G264" s="6"/>
      <c r="H264" s="6"/>
      <c r="I264" s="6"/>
      <c r="J264" s="6"/>
    </row>
    <row r="265" spans="2:10" ht="12.75" customHeight="1">
      <c r="B265" s="6"/>
      <c r="C265" s="6"/>
      <c r="D265" s="6"/>
      <c r="E265" s="6"/>
      <c r="F265" s="6"/>
      <c r="G265" s="6"/>
      <c r="H265" s="6"/>
      <c r="I265" s="6"/>
      <c r="J265" s="6"/>
    </row>
    <row r="266" spans="2:10" ht="12.75" customHeight="1">
      <c r="B266" s="6"/>
      <c r="C266" s="6"/>
      <c r="D266" s="6"/>
      <c r="E266" s="6"/>
      <c r="F266" s="6"/>
      <c r="G266" s="6"/>
      <c r="H266" s="6"/>
      <c r="I266" s="6"/>
      <c r="J266" s="6"/>
    </row>
    <row r="267" spans="2:10" ht="12.75" customHeight="1">
      <c r="B267" s="6"/>
      <c r="C267" s="6"/>
      <c r="D267" s="6"/>
      <c r="E267" s="6"/>
      <c r="F267" s="6"/>
      <c r="G267" s="6"/>
      <c r="H267" s="6"/>
      <c r="I267" s="6"/>
      <c r="J267" s="6"/>
    </row>
    <row r="268" spans="2:10" ht="12.75" customHeight="1">
      <c r="B268" s="6"/>
      <c r="C268" s="6"/>
      <c r="D268" s="6"/>
      <c r="E268" s="6"/>
      <c r="F268" s="6"/>
      <c r="G268" s="6"/>
      <c r="H268" s="6"/>
      <c r="I268" s="6"/>
      <c r="J268" s="6"/>
    </row>
    <row r="269" spans="2:10" ht="12.75" customHeight="1">
      <c r="B269" s="6"/>
      <c r="C269" s="6"/>
      <c r="D269" s="6"/>
      <c r="E269" s="6"/>
      <c r="F269" s="6"/>
      <c r="G269" s="6"/>
      <c r="H269" s="6"/>
      <c r="I269" s="6"/>
      <c r="J269" s="6"/>
    </row>
    <row r="270" spans="2:10" ht="12.75" customHeight="1">
      <c r="B270" s="6"/>
      <c r="C270" s="6"/>
      <c r="D270" s="6"/>
      <c r="E270" s="6"/>
      <c r="F270" s="6"/>
      <c r="G270" s="6"/>
      <c r="H270" s="6"/>
      <c r="I270" s="6"/>
      <c r="J270" s="6"/>
    </row>
    <row r="271" spans="2:10" ht="12.75" customHeight="1">
      <c r="B271" s="6"/>
      <c r="C271" s="6"/>
      <c r="D271" s="6"/>
      <c r="E271" s="6"/>
      <c r="F271" s="6"/>
      <c r="G271" s="6"/>
      <c r="H271" s="6"/>
      <c r="I271" s="6"/>
      <c r="J271" s="6"/>
    </row>
    <row r="272" spans="2:10" ht="12.75" customHeight="1">
      <c r="B272" s="6"/>
      <c r="C272" s="6"/>
      <c r="D272" s="6"/>
      <c r="E272" s="6"/>
      <c r="F272" s="6"/>
      <c r="G272" s="6"/>
      <c r="H272" s="6"/>
      <c r="I272" s="6"/>
      <c r="J272" s="6"/>
    </row>
    <row r="273" spans="2:10" ht="12.75" customHeight="1">
      <c r="B273" s="6"/>
      <c r="C273" s="6"/>
      <c r="D273" s="6"/>
      <c r="E273" s="6"/>
      <c r="F273" s="6"/>
      <c r="G273" s="6"/>
      <c r="H273" s="6"/>
      <c r="I273" s="6"/>
      <c r="J273" s="6"/>
    </row>
    <row r="274" spans="2:10" ht="12.75" customHeight="1">
      <c r="B274" s="6"/>
      <c r="C274" s="6"/>
      <c r="D274" s="6"/>
      <c r="E274" s="6"/>
      <c r="F274" s="6"/>
      <c r="G274" s="6"/>
      <c r="H274" s="6"/>
      <c r="I274" s="6"/>
      <c r="J274" s="6"/>
    </row>
    <row r="275" spans="2:10" ht="12.75" customHeight="1">
      <c r="B275" s="6"/>
      <c r="C275" s="6"/>
      <c r="D275" s="6"/>
      <c r="E275" s="6"/>
      <c r="F275" s="6"/>
      <c r="G275" s="6"/>
      <c r="H275" s="6"/>
      <c r="I275" s="6"/>
      <c r="J275" s="6"/>
    </row>
    <row r="276" spans="2:10" ht="12.75" customHeight="1">
      <c r="B276" s="6"/>
      <c r="C276" s="6"/>
      <c r="D276" s="6"/>
      <c r="E276" s="6"/>
      <c r="F276" s="6"/>
      <c r="G276" s="6"/>
      <c r="H276" s="6"/>
      <c r="I276" s="6"/>
      <c r="J276" s="6"/>
    </row>
    <row r="277" spans="2:10" ht="12.75" customHeight="1">
      <c r="B277" s="6"/>
      <c r="C277" s="6"/>
      <c r="D277" s="6"/>
      <c r="E277" s="6"/>
      <c r="F277" s="6"/>
      <c r="G277" s="6"/>
      <c r="H277" s="6"/>
      <c r="I277" s="6"/>
      <c r="J277" s="6"/>
    </row>
    <row r="278" spans="2:10" ht="12.75" customHeight="1">
      <c r="B278" s="6"/>
      <c r="C278" s="6"/>
      <c r="D278" s="6"/>
      <c r="E278" s="6"/>
      <c r="F278" s="6"/>
      <c r="G278" s="6"/>
      <c r="H278" s="6"/>
      <c r="I278" s="6"/>
      <c r="J278" s="6"/>
    </row>
    <row r="279" spans="2:10" ht="12.75" customHeight="1">
      <c r="B279" s="6"/>
      <c r="C279" s="6"/>
      <c r="D279" s="6"/>
      <c r="E279" s="6"/>
      <c r="F279" s="6"/>
      <c r="G279" s="6"/>
      <c r="H279" s="6"/>
      <c r="I279" s="6"/>
      <c r="J279" s="6"/>
    </row>
    <row r="280" spans="2:10" ht="12.75" customHeight="1">
      <c r="B280" s="6"/>
      <c r="C280" s="6"/>
      <c r="D280" s="6"/>
      <c r="E280" s="6"/>
      <c r="F280" s="6"/>
      <c r="G280" s="6"/>
      <c r="H280" s="6"/>
      <c r="I280" s="6"/>
      <c r="J280" s="6"/>
    </row>
    <row r="281" spans="2:10" ht="12.75" customHeight="1">
      <c r="B281" s="6"/>
      <c r="C281" s="6"/>
      <c r="D281" s="6"/>
      <c r="E281" s="6"/>
      <c r="F281" s="6"/>
      <c r="G281" s="6"/>
      <c r="H281" s="6"/>
      <c r="I281" s="6"/>
      <c r="J281" s="6"/>
    </row>
    <row r="282" spans="2:10" ht="12.75" customHeight="1">
      <c r="B282" s="6"/>
      <c r="C282" s="6"/>
      <c r="D282" s="6"/>
      <c r="E282" s="6"/>
      <c r="F282" s="6"/>
      <c r="G282" s="6"/>
      <c r="H282" s="6"/>
      <c r="I282" s="6"/>
      <c r="J282" s="6"/>
    </row>
    <row r="283" spans="2:10" ht="12.75" customHeight="1">
      <c r="B283" s="6"/>
      <c r="C283" s="6"/>
      <c r="D283" s="6"/>
      <c r="E283" s="6"/>
      <c r="F283" s="6"/>
      <c r="G283" s="6"/>
      <c r="H283" s="6"/>
      <c r="I283" s="6"/>
      <c r="J283" s="6"/>
    </row>
    <row r="284" spans="2:10" ht="12.75" customHeight="1">
      <c r="B284" s="6"/>
      <c r="C284" s="6"/>
      <c r="D284" s="6"/>
      <c r="E284" s="6"/>
      <c r="F284" s="6"/>
      <c r="G284" s="6"/>
      <c r="H284" s="6"/>
      <c r="I284" s="6"/>
      <c r="J284" s="6"/>
    </row>
    <row r="285" spans="2:10" ht="12.75" customHeight="1">
      <c r="B285" s="6"/>
      <c r="C285" s="6"/>
      <c r="D285" s="6"/>
      <c r="E285" s="6"/>
      <c r="F285" s="6"/>
      <c r="G285" s="6"/>
      <c r="H285" s="6"/>
      <c r="I285" s="6"/>
      <c r="J285" s="6"/>
    </row>
    <row r="286" spans="2:10" ht="12.75" customHeight="1">
      <c r="B286" s="6"/>
      <c r="C286" s="6"/>
      <c r="D286" s="6"/>
      <c r="E286" s="6"/>
      <c r="F286" s="6"/>
      <c r="G286" s="6"/>
      <c r="H286" s="6"/>
      <c r="I286" s="6"/>
      <c r="J286" s="6"/>
    </row>
    <row r="287" spans="2:10" ht="12.75" customHeight="1">
      <c r="B287" s="6"/>
      <c r="C287" s="6"/>
      <c r="D287" s="6"/>
      <c r="E287" s="6"/>
      <c r="F287" s="6"/>
      <c r="G287" s="6"/>
      <c r="H287" s="6"/>
      <c r="I287" s="6"/>
      <c r="J287" s="6"/>
    </row>
    <row r="288" spans="2:10" ht="12.75" customHeight="1">
      <c r="B288" s="6"/>
      <c r="C288" s="6"/>
      <c r="D288" s="6"/>
      <c r="E288" s="6"/>
      <c r="F288" s="6"/>
      <c r="G288" s="6"/>
      <c r="H288" s="6"/>
      <c r="I288" s="6"/>
      <c r="J288" s="6"/>
    </row>
    <row r="289" spans="2:10" ht="12.75" customHeight="1">
      <c r="B289" s="6"/>
      <c r="C289" s="6"/>
      <c r="D289" s="6"/>
      <c r="E289" s="6"/>
      <c r="F289" s="6"/>
      <c r="G289" s="6"/>
      <c r="H289" s="6"/>
      <c r="I289" s="6"/>
      <c r="J289" s="6"/>
    </row>
    <row r="290" spans="2:10" ht="12.75" customHeight="1">
      <c r="B290" s="6"/>
      <c r="C290" s="6"/>
      <c r="D290" s="6"/>
      <c r="E290" s="6"/>
      <c r="F290" s="6"/>
      <c r="G290" s="6"/>
      <c r="H290" s="6"/>
      <c r="I290" s="6"/>
      <c r="J290" s="6"/>
    </row>
    <row r="291" spans="2:10" ht="12.75" customHeight="1">
      <c r="B291" s="6"/>
      <c r="C291" s="6"/>
      <c r="D291" s="6"/>
      <c r="E291" s="6"/>
      <c r="F291" s="6"/>
      <c r="G291" s="6"/>
      <c r="H291" s="6"/>
      <c r="I291" s="6"/>
      <c r="J291" s="6"/>
    </row>
    <row r="292" spans="2:10" ht="12.75" customHeight="1">
      <c r="B292" s="6"/>
      <c r="C292" s="6"/>
      <c r="D292" s="6"/>
      <c r="E292" s="6"/>
      <c r="F292" s="6"/>
      <c r="G292" s="6"/>
      <c r="H292" s="6"/>
      <c r="I292" s="6"/>
      <c r="J292" s="6"/>
    </row>
    <row r="293" spans="2:10" ht="12.75" customHeight="1">
      <c r="B293" s="6"/>
      <c r="C293" s="6"/>
      <c r="D293" s="6"/>
      <c r="E293" s="6"/>
      <c r="F293" s="6"/>
      <c r="G293" s="6"/>
      <c r="H293" s="6"/>
      <c r="I293" s="6"/>
      <c r="J293" s="6"/>
    </row>
    <row r="294" spans="2:10" ht="12.75" customHeight="1">
      <c r="B294" s="6"/>
      <c r="C294" s="6"/>
      <c r="D294" s="6"/>
      <c r="E294" s="6"/>
      <c r="F294" s="6"/>
      <c r="G294" s="6"/>
      <c r="H294" s="6"/>
      <c r="I294" s="6"/>
      <c r="J294" s="6"/>
    </row>
    <row r="295" spans="2:10" ht="12.75" customHeight="1">
      <c r="B295" s="6"/>
      <c r="C295" s="6"/>
      <c r="D295" s="6"/>
      <c r="E295" s="6"/>
      <c r="F295" s="6"/>
      <c r="G295" s="6"/>
      <c r="H295" s="6"/>
      <c r="I295" s="6"/>
      <c r="J295" s="6"/>
    </row>
    <row r="296" spans="2:10" ht="12.75" customHeight="1">
      <c r="B296" s="6"/>
      <c r="C296" s="6"/>
      <c r="D296" s="6"/>
      <c r="E296" s="6"/>
      <c r="F296" s="6"/>
      <c r="G296" s="6"/>
      <c r="H296" s="6"/>
      <c r="I296" s="6"/>
      <c r="J296" s="6"/>
    </row>
    <row r="297" spans="2:10" ht="12.75" customHeight="1">
      <c r="B297" s="6"/>
      <c r="C297" s="6"/>
      <c r="D297" s="6"/>
      <c r="E297" s="6"/>
      <c r="F297" s="6"/>
      <c r="G297" s="6"/>
      <c r="H297" s="6"/>
      <c r="I297" s="6"/>
      <c r="J297" s="6"/>
    </row>
    <row r="298" spans="2:10" ht="12.75" customHeight="1">
      <c r="B298" s="6"/>
      <c r="C298" s="6"/>
      <c r="D298" s="6"/>
      <c r="E298" s="6"/>
      <c r="F298" s="6"/>
      <c r="G298" s="6"/>
      <c r="H298" s="6"/>
      <c r="I298" s="6"/>
      <c r="J298" s="6"/>
    </row>
    <row r="299" spans="2:10" ht="12.75" customHeight="1">
      <c r="B299" s="6"/>
      <c r="C299" s="6"/>
      <c r="D299" s="6"/>
      <c r="E299" s="6"/>
      <c r="F299" s="6"/>
      <c r="G299" s="6"/>
      <c r="H299" s="6"/>
      <c r="I299" s="6"/>
      <c r="J299" s="6"/>
    </row>
    <row r="300" spans="2:10" ht="12.75" customHeight="1">
      <c r="B300" s="6"/>
      <c r="C300" s="6"/>
      <c r="D300" s="6"/>
      <c r="E300" s="6"/>
      <c r="F300" s="6"/>
      <c r="G300" s="6"/>
      <c r="H300" s="6"/>
      <c r="I300" s="6"/>
      <c r="J300" s="6"/>
    </row>
    <row r="301" spans="2:10" ht="12.75" customHeight="1">
      <c r="B301" s="6"/>
      <c r="C301" s="6"/>
      <c r="D301" s="6"/>
      <c r="E301" s="6"/>
      <c r="F301" s="6"/>
      <c r="G301" s="6"/>
      <c r="H301" s="6"/>
      <c r="I301" s="6"/>
      <c r="J301" s="6"/>
    </row>
    <row r="302" spans="2:10" ht="12.75" customHeight="1">
      <c r="B302" s="6"/>
      <c r="C302" s="6"/>
      <c r="D302" s="6"/>
      <c r="E302" s="6"/>
      <c r="F302" s="6"/>
      <c r="G302" s="6"/>
      <c r="H302" s="6"/>
      <c r="I302" s="6"/>
      <c r="J302" s="6"/>
    </row>
    <row r="303" spans="2:10" ht="12.75" customHeight="1">
      <c r="B303" s="6"/>
      <c r="C303" s="6"/>
      <c r="D303" s="6"/>
      <c r="E303" s="6"/>
      <c r="F303" s="6"/>
      <c r="G303" s="6"/>
      <c r="H303" s="6"/>
      <c r="I303" s="6"/>
      <c r="J303" s="6"/>
    </row>
    <row r="304" spans="2:10" ht="12.75" customHeight="1">
      <c r="B304" s="6"/>
      <c r="C304" s="6"/>
      <c r="D304" s="6"/>
      <c r="E304" s="6"/>
      <c r="F304" s="6"/>
      <c r="G304" s="6"/>
      <c r="H304" s="6"/>
      <c r="I304" s="6"/>
      <c r="J304" s="6"/>
    </row>
    <row r="305" spans="2:10" ht="12.75" customHeight="1">
      <c r="B305" s="6"/>
      <c r="C305" s="6"/>
      <c r="D305" s="6"/>
      <c r="E305" s="6"/>
      <c r="F305" s="6"/>
      <c r="G305" s="6"/>
      <c r="H305" s="6"/>
      <c r="I305" s="6"/>
      <c r="J305" s="6"/>
    </row>
    <row r="306" spans="2:10" ht="12.75" customHeight="1">
      <c r="B306" s="6"/>
      <c r="C306" s="6"/>
      <c r="D306" s="6"/>
      <c r="E306" s="6"/>
      <c r="F306" s="6"/>
      <c r="G306" s="6"/>
      <c r="H306" s="6"/>
      <c r="I306" s="6"/>
      <c r="J306" s="6"/>
    </row>
    <row r="307" spans="2:10" ht="12.75" customHeight="1">
      <c r="B307" s="6"/>
      <c r="C307" s="6"/>
      <c r="D307" s="6"/>
      <c r="E307" s="6"/>
      <c r="F307" s="6"/>
      <c r="G307" s="6"/>
      <c r="H307" s="6"/>
      <c r="I307" s="6"/>
      <c r="J307" s="6"/>
    </row>
    <row r="308" spans="2:10" ht="12.75" customHeight="1">
      <c r="B308" s="6"/>
      <c r="C308" s="6"/>
      <c r="D308" s="6"/>
      <c r="E308" s="6"/>
      <c r="F308" s="6"/>
      <c r="G308" s="6"/>
      <c r="H308" s="6"/>
      <c r="I308" s="6"/>
      <c r="J308" s="6"/>
    </row>
    <row r="309" spans="2:10" ht="12.75" customHeight="1">
      <c r="B309" s="6"/>
      <c r="C309" s="6"/>
      <c r="D309" s="6"/>
      <c r="E309" s="6"/>
      <c r="F309" s="6"/>
      <c r="G309" s="6"/>
      <c r="H309" s="6"/>
      <c r="I309" s="6"/>
      <c r="J309" s="6"/>
    </row>
    <row r="310" spans="2:10" ht="12.75" customHeight="1">
      <c r="B310" s="6"/>
      <c r="C310" s="6"/>
      <c r="D310" s="6"/>
      <c r="E310" s="6"/>
      <c r="F310" s="6"/>
      <c r="G310" s="6"/>
      <c r="H310" s="6"/>
      <c r="I310" s="6"/>
      <c r="J310" s="6"/>
    </row>
    <row r="311" spans="2:10" ht="12.75" customHeight="1">
      <c r="B311" s="6"/>
      <c r="C311" s="6"/>
      <c r="D311" s="6"/>
      <c r="E311" s="6"/>
      <c r="F311" s="6"/>
      <c r="G311" s="6"/>
      <c r="H311" s="6"/>
      <c r="I311" s="6"/>
      <c r="J311" s="6"/>
    </row>
    <row r="312" spans="2:10" ht="12.75" customHeight="1">
      <c r="B312" s="6"/>
      <c r="C312" s="6"/>
      <c r="D312" s="6"/>
      <c r="E312" s="6"/>
      <c r="F312" s="6"/>
      <c r="G312" s="6"/>
      <c r="H312" s="6"/>
      <c r="I312" s="6"/>
      <c r="J312" s="6"/>
    </row>
    <row r="313" spans="2:10" ht="12.75" customHeight="1">
      <c r="B313" s="6"/>
      <c r="C313" s="6"/>
      <c r="D313" s="6"/>
      <c r="E313" s="6"/>
      <c r="F313" s="6"/>
      <c r="G313" s="6"/>
      <c r="H313" s="6"/>
      <c r="I313" s="6"/>
      <c r="J313" s="6"/>
    </row>
    <row r="314" spans="2:10" ht="12.75" customHeight="1">
      <c r="B314" s="6"/>
      <c r="C314" s="6"/>
      <c r="D314" s="6"/>
      <c r="E314" s="6"/>
      <c r="F314" s="6"/>
      <c r="G314" s="6"/>
      <c r="H314" s="6"/>
      <c r="I314" s="6"/>
      <c r="J314" s="6"/>
    </row>
    <row r="315" spans="2:10" ht="12.75" customHeight="1">
      <c r="B315" s="6"/>
      <c r="C315" s="6"/>
      <c r="D315" s="6"/>
      <c r="E315" s="6"/>
      <c r="F315" s="6"/>
      <c r="G315" s="6"/>
      <c r="H315" s="6"/>
      <c r="I315" s="6"/>
      <c r="J315" s="6"/>
    </row>
    <row r="316" spans="2:10" ht="12.75" customHeight="1">
      <c r="B316" s="6"/>
      <c r="C316" s="6"/>
      <c r="D316" s="6"/>
      <c r="E316" s="6"/>
      <c r="F316" s="6"/>
      <c r="G316" s="6"/>
      <c r="H316" s="6"/>
      <c r="I316" s="6"/>
      <c r="J316" s="6"/>
    </row>
    <row r="317" spans="2:10" ht="12.75" customHeight="1">
      <c r="B317" s="6"/>
      <c r="C317" s="6"/>
      <c r="D317" s="6"/>
      <c r="E317" s="6"/>
      <c r="F317" s="6"/>
      <c r="G317" s="6"/>
      <c r="H317" s="6"/>
      <c r="I317" s="6"/>
      <c r="J317" s="6"/>
    </row>
    <row r="318" spans="2:10" ht="12.75" customHeight="1">
      <c r="B318" s="6"/>
      <c r="C318" s="6"/>
      <c r="D318" s="6"/>
      <c r="E318" s="6"/>
      <c r="F318" s="6"/>
      <c r="G318" s="6"/>
      <c r="H318" s="6"/>
      <c r="I318" s="6"/>
      <c r="J318" s="6"/>
    </row>
    <row r="319" spans="2:10" ht="12.75" customHeight="1">
      <c r="B319" s="6"/>
      <c r="C319" s="6"/>
      <c r="D319" s="6"/>
      <c r="E319" s="6"/>
      <c r="F319" s="6"/>
      <c r="G319" s="6"/>
      <c r="H319" s="6"/>
      <c r="I319" s="6"/>
      <c r="J319" s="6"/>
    </row>
    <row r="320" spans="2:10" ht="12.75" customHeight="1">
      <c r="B320" s="6"/>
      <c r="C320" s="6"/>
      <c r="D320" s="6"/>
      <c r="E320" s="6"/>
      <c r="F320" s="6"/>
      <c r="G320" s="6"/>
      <c r="H320" s="6"/>
      <c r="I320" s="6"/>
      <c r="J320" s="6"/>
    </row>
    <row r="321" spans="2:10" ht="12.75" customHeight="1">
      <c r="B321" s="6"/>
      <c r="C321" s="6"/>
      <c r="D321" s="6"/>
      <c r="E321" s="6"/>
      <c r="F321" s="6"/>
      <c r="G321" s="6"/>
      <c r="H321" s="6"/>
      <c r="I321" s="6"/>
      <c r="J321" s="6"/>
    </row>
    <row r="322" spans="2:10" ht="12.75" customHeight="1">
      <c r="B322" s="6"/>
      <c r="C322" s="6"/>
      <c r="D322" s="6"/>
      <c r="E322" s="6"/>
      <c r="F322" s="6"/>
      <c r="G322" s="6"/>
      <c r="H322" s="6"/>
      <c r="I322" s="6"/>
      <c r="J322" s="6"/>
    </row>
    <row r="323" spans="2:10" ht="12.75" customHeight="1">
      <c r="B323" s="6"/>
      <c r="C323" s="6"/>
      <c r="D323" s="6"/>
      <c r="E323" s="6"/>
      <c r="F323" s="6"/>
      <c r="G323" s="6"/>
      <c r="H323" s="6"/>
      <c r="I323" s="6"/>
      <c r="J323" s="6"/>
    </row>
    <row r="324" spans="2:10" ht="12.75" customHeight="1">
      <c r="B324" s="6"/>
      <c r="C324" s="6"/>
      <c r="D324" s="6"/>
      <c r="E324" s="6"/>
      <c r="F324" s="6"/>
      <c r="G324" s="6"/>
      <c r="H324" s="6"/>
      <c r="I324" s="6"/>
      <c r="J324" s="6"/>
    </row>
    <row r="325" spans="2:10" ht="12.75" customHeight="1">
      <c r="B325" s="6"/>
      <c r="C325" s="6"/>
      <c r="D325" s="6"/>
      <c r="E325" s="6"/>
      <c r="F325" s="6"/>
      <c r="G325" s="6"/>
      <c r="H325" s="6"/>
      <c r="I325" s="6"/>
      <c r="J325" s="6"/>
    </row>
    <row r="326" spans="2:10" ht="12.75" customHeight="1">
      <c r="B326" s="6"/>
      <c r="C326" s="6"/>
      <c r="D326" s="6"/>
      <c r="E326" s="6"/>
      <c r="F326" s="6"/>
      <c r="G326" s="6"/>
      <c r="H326" s="6"/>
      <c r="I326" s="6"/>
      <c r="J326" s="6"/>
    </row>
    <row r="327" spans="2:10" ht="12.75" customHeight="1">
      <c r="B327" s="6"/>
      <c r="C327" s="6"/>
      <c r="D327" s="6"/>
      <c r="E327" s="6"/>
      <c r="F327" s="6"/>
      <c r="G327" s="6"/>
      <c r="H327" s="6"/>
      <c r="I327" s="6"/>
      <c r="J327" s="6"/>
    </row>
    <row r="328" spans="2:10" ht="12.75" customHeight="1">
      <c r="B328" s="6"/>
      <c r="C328" s="6"/>
      <c r="D328" s="6"/>
      <c r="E328" s="6"/>
      <c r="F328" s="6"/>
      <c r="G328" s="6"/>
      <c r="H328" s="6"/>
      <c r="I328" s="6"/>
      <c r="J328" s="6"/>
    </row>
    <row r="329" spans="2:10" ht="12.75" customHeight="1">
      <c r="B329" s="6"/>
      <c r="C329" s="6"/>
      <c r="D329" s="6"/>
      <c r="E329" s="6"/>
      <c r="F329" s="6"/>
      <c r="G329" s="6"/>
      <c r="H329" s="6"/>
      <c r="I329" s="6"/>
      <c r="J329" s="6"/>
    </row>
    <row r="330" spans="2:10" ht="12.75" customHeight="1">
      <c r="B330" s="6"/>
      <c r="C330" s="6"/>
      <c r="D330" s="6"/>
      <c r="E330" s="6"/>
      <c r="F330" s="6"/>
      <c r="G330" s="6"/>
      <c r="H330" s="6"/>
      <c r="I330" s="6"/>
      <c r="J330" s="6"/>
    </row>
    <row r="331" spans="2:10" ht="12.75" customHeight="1">
      <c r="B331" s="6"/>
      <c r="C331" s="6"/>
      <c r="D331" s="6"/>
      <c r="E331" s="6"/>
      <c r="F331" s="6"/>
      <c r="G331" s="6"/>
      <c r="H331" s="6"/>
      <c r="I331" s="6"/>
      <c r="J331" s="6"/>
    </row>
    <row r="332" spans="2:10" ht="12.75" customHeight="1">
      <c r="B332" s="6"/>
      <c r="C332" s="6"/>
      <c r="D332" s="6"/>
      <c r="E332" s="6"/>
      <c r="F332" s="6"/>
      <c r="G332" s="6"/>
      <c r="H332" s="6"/>
      <c r="I332" s="6"/>
      <c r="J332" s="6"/>
    </row>
    <row r="333" spans="2:10" ht="12.75" customHeight="1">
      <c r="B333" s="6"/>
      <c r="C333" s="6"/>
      <c r="D333" s="6"/>
      <c r="E333" s="6"/>
      <c r="F333" s="6"/>
      <c r="G333" s="6"/>
      <c r="H333" s="6"/>
      <c r="I333" s="6"/>
      <c r="J333" s="6"/>
    </row>
    <row r="334" spans="2:10" ht="12.75" customHeight="1">
      <c r="B334" s="6"/>
      <c r="C334" s="6"/>
      <c r="D334" s="6"/>
      <c r="E334" s="6"/>
      <c r="F334" s="6"/>
      <c r="G334" s="6"/>
      <c r="H334" s="6"/>
      <c r="I334" s="6"/>
      <c r="J334" s="6"/>
    </row>
    <row r="335" spans="2:10" ht="12.75" customHeight="1">
      <c r="B335" s="6"/>
      <c r="C335" s="6"/>
      <c r="D335" s="6"/>
      <c r="E335" s="6"/>
      <c r="F335" s="6"/>
      <c r="G335" s="6"/>
      <c r="H335" s="6"/>
      <c r="I335" s="6"/>
      <c r="J335" s="6"/>
    </row>
    <row r="336" spans="2:10" ht="12.75" customHeight="1">
      <c r="B336" s="6"/>
      <c r="C336" s="6"/>
      <c r="D336" s="6"/>
      <c r="E336" s="6"/>
      <c r="F336" s="6"/>
      <c r="G336" s="6"/>
      <c r="H336" s="6"/>
      <c r="I336" s="6"/>
      <c r="J336" s="6"/>
    </row>
    <row r="337" spans="2:10" ht="12.75" customHeight="1">
      <c r="B337" s="6"/>
      <c r="C337" s="6"/>
      <c r="D337" s="6"/>
      <c r="E337" s="6"/>
      <c r="F337" s="6"/>
      <c r="G337" s="6"/>
      <c r="H337" s="6"/>
      <c r="I337" s="6"/>
      <c r="J337" s="6"/>
    </row>
    <row r="338" spans="2:10" ht="12.75" customHeight="1">
      <c r="B338" s="6"/>
      <c r="C338" s="6"/>
      <c r="D338" s="6"/>
      <c r="E338" s="6"/>
      <c r="F338" s="6"/>
      <c r="G338" s="6"/>
      <c r="H338" s="6"/>
      <c r="I338" s="6"/>
      <c r="J338" s="6"/>
    </row>
    <row r="339" spans="2:10" ht="12.75" customHeight="1">
      <c r="B339" s="6"/>
      <c r="C339" s="6"/>
      <c r="D339" s="6"/>
      <c r="E339" s="6"/>
      <c r="F339" s="6"/>
      <c r="G339" s="6"/>
      <c r="H339" s="6"/>
      <c r="I339" s="6"/>
      <c r="J339" s="6"/>
    </row>
    <row r="340" spans="2:10" ht="12.75" customHeight="1">
      <c r="B340" s="6"/>
      <c r="C340" s="6"/>
      <c r="D340" s="6"/>
      <c r="E340" s="6"/>
      <c r="F340" s="6"/>
      <c r="G340" s="6"/>
      <c r="H340" s="6"/>
      <c r="I340" s="6"/>
      <c r="J340" s="6"/>
    </row>
    <row r="341" spans="2:10" ht="12.75" customHeight="1">
      <c r="B341" s="6"/>
      <c r="C341" s="6"/>
      <c r="D341" s="6"/>
      <c r="E341" s="6"/>
      <c r="F341" s="6"/>
      <c r="G341" s="6"/>
      <c r="H341" s="6"/>
      <c r="I341" s="6"/>
      <c r="J341" s="6"/>
    </row>
    <row r="342" spans="2:10" ht="12.75" customHeight="1">
      <c r="B342" s="6"/>
      <c r="C342" s="6"/>
      <c r="D342" s="6"/>
      <c r="E342" s="6"/>
      <c r="F342" s="6"/>
      <c r="G342" s="6"/>
      <c r="H342" s="6"/>
      <c r="I342" s="6"/>
      <c r="J342" s="6"/>
    </row>
    <row r="343" spans="2:10" ht="12.75" customHeight="1">
      <c r="B343" s="6"/>
      <c r="C343" s="6"/>
      <c r="D343" s="6"/>
      <c r="E343" s="6"/>
      <c r="F343" s="6"/>
      <c r="G343" s="6"/>
      <c r="H343" s="6"/>
      <c r="I343" s="6"/>
      <c r="J343" s="6"/>
    </row>
    <row r="344" spans="2:10" ht="12.75" customHeight="1">
      <c r="B344" s="6"/>
      <c r="C344" s="6"/>
      <c r="D344" s="6"/>
      <c r="E344" s="6"/>
      <c r="F344" s="6"/>
      <c r="G344" s="6"/>
      <c r="H344" s="6"/>
      <c r="I344" s="6"/>
      <c r="J344" s="6"/>
    </row>
    <row r="345" spans="2:10" ht="12.75" customHeight="1">
      <c r="B345" s="6"/>
      <c r="C345" s="6"/>
      <c r="D345" s="6"/>
      <c r="E345" s="6"/>
      <c r="F345" s="6"/>
      <c r="G345" s="6"/>
      <c r="H345" s="6"/>
      <c r="I345" s="6"/>
      <c r="J345" s="6"/>
    </row>
    <row r="346" spans="2:10" ht="12.75" customHeight="1">
      <c r="B346" s="6"/>
      <c r="C346" s="6"/>
      <c r="D346" s="6"/>
      <c r="E346" s="6"/>
      <c r="F346" s="6"/>
      <c r="G346" s="6"/>
      <c r="H346" s="6"/>
      <c r="I346" s="6"/>
      <c r="J346" s="6"/>
    </row>
    <row r="347" spans="2:10" ht="12.75" customHeight="1">
      <c r="B347" s="6"/>
      <c r="C347" s="6"/>
      <c r="D347" s="6"/>
      <c r="E347" s="6"/>
      <c r="F347" s="6"/>
      <c r="G347" s="6"/>
      <c r="H347" s="6"/>
      <c r="I347" s="6"/>
      <c r="J347" s="6"/>
    </row>
    <row r="348" spans="2:10" ht="12.75" customHeight="1">
      <c r="B348" s="6"/>
      <c r="C348" s="6"/>
      <c r="D348" s="6"/>
      <c r="E348" s="6"/>
      <c r="F348" s="6"/>
      <c r="G348" s="6"/>
      <c r="H348" s="6"/>
      <c r="I348" s="6"/>
      <c r="J348" s="6"/>
    </row>
    <row r="349" spans="2:10" ht="12.75" customHeight="1">
      <c r="B349" s="6"/>
      <c r="C349" s="6"/>
      <c r="D349" s="6"/>
      <c r="E349" s="6"/>
      <c r="F349" s="6"/>
      <c r="G349" s="6"/>
      <c r="H349" s="6"/>
      <c r="I349" s="6"/>
      <c r="J349" s="6"/>
    </row>
    <row r="350" spans="2:10" ht="12.75" customHeight="1">
      <c r="B350" s="6"/>
      <c r="C350" s="6"/>
      <c r="D350" s="6"/>
      <c r="E350" s="6"/>
      <c r="F350" s="6"/>
      <c r="G350" s="6"/>
      <c r="H350" s="6"/>
      <c r="I350" s="6"/>
      <c r="J350" s="6"/>
    </row>
    <row r="351" spans="2:10" ht="12.75" customHeight="1">
      <c r="B351" s="6"/>
      <c r="C351" s="6"/>
      <c r="D351" s="6"/>
      <c r="E351" s="6"/>
      <c r="F351" s="6"/>
      <c r="G351" s="6"/>
      <c r="H351" s="6"/>
      <c r="I351" s="6"/>
      <c r="J351" s="6"/>
    </row>
    <row r="352" spans="2:10" ht="12.75" customHeight="1">
      <c r="B352" s="6"/>
      <c r="C352" s="6"/>
      <c r="D352" s="6"/>
      <c r="E352" s="6"/>
      <c r="F352" s="6"/>
      <c r="G352" s="6"/>
      <c r="H352" s="6"/>
      <c r="I352" s="6"/>
      <c r="J352" s="6"/>
    </row>
    <row r="353" spans="2:10" ht="12.75" customHeight="1">
      <c r="B353" s="6"/>
      <c r="C353" s="6"/>
      <c r="D353" s="6"/>
      <c r="E353" s="6"/>
      <c r="F353" s="6"/>
      <c r="G353" s="6"/>
      <c r="H353" s="6"/>
      <c r="I353" s="6"/>
      <c r="J353" s="6"/>
    </row>
    <row r="354" spans="2:10" ht="12.75" customHeight="1">
      <c r="B354" s="6"/>
      <c r="C354" s="6"/>
      <c r="D354" s="6"/>
      <c r="E354" s="6"/>
      <c r="F354" s="6"/>
      <c r="G354" s="6"/>
      <c r="H354" s="6"/>
      <c r="I354" s="6"/>
      <c r="J354" s="6"/>
    </row>
    <row r="355" spans="2:10" ht="12.75" customHeight="1">
      <c r="B355" s="6"/>
      <c r="C355" s="6"/>
      <c r="D355" s="6"/>
      <c r="E355" s="6"/>
      <c r="F355" s="6"/>
      <c r="G355" s="6"/>
      <c r="H355" s="6"/>
      <c r="I355" s="6"/>
      <c r="J355" s="6"/>
    </row>
    <row r="356" spans="2:10" ht="12.75" customHeight="1">
      <c r="B356" s="6"/>
      <c r="C356" s="6"/>
      <c r="D356" s="6"/>
      <c r="E356" s="6"/>
      <c r="F356" s="6"/>
      <c r="G356" s="6"/>
      <c r="H356" s="6"/>
      <c r="I356" s="6"/>
      <c r="J356" s="6"/>
    </row>
    <row r="357" spans="2:10" ht="12.75" customHeight="1">
      <c r="B357" s="6"/>
      <c r="C357" s="6"/>
      <c r="D357" s="6"/>
      <c r="E357" s="6"/>
      <c r="F357" s="6"/>
      <c r="G357" s="6"/>
      <c r="H357" s="6"/>
      <c r="I357" s="6"/>
      <c r="J357" s="6"/>
    </row>
    <row r="358" spans="2:10" ht="12.75" customHeight="1">
      <c r="B358" s="6"/>
      <c r="C358" s="6"/>
      <c r="D358" s="6"/>
      <c r="E358" s="6"/>
      <c r="F358" s="6"/>
      <c r="G358" s="6"/>
      <c r="H358" s="6"/>
      <c r="I358" s="6"/>
      <c r="J358" s="6"/>
    </row>
    <row r="359" spans="2:10" ht="12.75" customHeight="1">
      <c r="B359" s="6"/>
      <c r="C359" s="6"/>
      <c r="D359" s="6"/>
      <c r="E359" s="6"/>
      <c r="F359" s="6"/>
      <c r="G359" s="6"/>
      <c r="H359" s="6"/>
      <c r="I359" s="6"/>
      <c r="J359" s="6"/>
    </row>
    <row r="360" spans="2:10" ht="12.75" customHeight="1">
      <c r="B360" s="6"/>
      <c r="C360" s="6"/>
      <c r="D360" s="6"/>
      <c r="E360" s="6"/>
      <c r="F360" s="6"/>
      <c r="G360" s="6"/>
      <c r="H360" s="6"/>
      <c r="I360" s="6"/>
      <c r="J360" s="6"/>
    </row>
    <row r="361" spans="2:10" ht="12.75" customHeight="1">
      <c r="B361" s="6"/>
      <c r="C361" s="6"/>
      <c r="D361" s="6"/>
      <c r="E361" s="6"/>
      <c r="F361" s="6"/>
      <c r="G361" s="6"/>
      <c r="H361" s="6"/>
      <c r="I361" s="6"/>
      <c r="J361" s="6"/>
    </row>
    <row r="362" spans="2:10" ht="12.75" customHeight="1">
      <c r="B362" s="6"/>
      <c r="C362" s="6"/>
      <c r="D362" s="6"/>
      <c r="E362" s="6"/>
      <c r="F362" s="6"/>
      <c r="G362" s="6"/>
      <c r="H362" s="6"/>
      <c r="I362" s="6"/>
      <c r="J362" s="6"/>
    </row>
    <row r="363" spans="2:10" ht="12.75" customHeight="1">
      <c r="B363" s="6"/>
      <c r="C363" s="6"/>
      <c r="D363" s="6"/>
      <c r="E363" s="6"/>
      <c r="F363" s="6"/>
      <c r="G363" s="6"/>
      <c r="H363" s="6"/>
      <c r="I363" s="6"/>
      <c r="J363" s="6"/>
    </row>
    <row r="364" spans="2:10" ht="12.75" customHeight="1">
      <c r="B364" s="6"/>
      <c r="C364" s="6"/>
      <c r="D364" s="6"/>
      <c r="E364" s="6"/>
      <c r="F364" s="6"/>
      <c r="G364" s="6"/>
      <c r="H364" s="6"/>
      <c r="I364" s="6"/>
      <c r="J364" s="6"/>
    </row>
    <row r="365" spans="2:10" ht="12.75" customHeight="1">
      <c r="B365" s="6"/>
      <c r="C365" s="6"/>
      <c r="D365" s="6"/>
      <c r="E365" s="6"/>
      <c r="F365" s="6"/>
      <c r="G365" s="6"/>
      <c r="H365" s="6"/>
      <c r="I365" s="6"/>
      <c r="J365" s="6"/>
    </row>
    <row r="366" spans="2:10" ht="12.75" customHeight="1">
      <c r="B366" s="6"/>
      <c r="C366" s="6"/>
      <c r="D366" s="6"/>
      <c r="E366" s="6"/>
      <c r="F366" s="6"/>
      <c r="G366" s="6"/>
      <c r="H366" s="6"/>
      <c r="I366" s="6"/>
      <c r="J366" s="6"/>
    </row>
    <row r="367" spans="2:10" ht="12.75" customHeight="1">
      <c r="B367" s="6"/>
      <c r="C367" s="6"/>
      <c r="D367" s="6"/>
      <c r="E367" s="6"/>
      <c r="F367" s="6"/>
      <c r="G367" s="6"/>
      <c r="H367" s="6"/>
      <c r="I367" s="6"/>
      <c r="J367" s="6"/>
    </row>
    <row r="368" spans="2:10" ht="12.75" customHeight="1">
      <c r="B368" s="6"/>
      <c r="C368" s="6"/>
      <c r="D368" s="6"/>
      <c r="E368" s="6"/>
      <c r="F368" s="6"/>
      <c r="G368" s="6"/>
      <c r="H368" s="6"/>
      <c r="I368" s="6"/>
      <c r="J368" s="6"/>
    </row>
    <row r="369" spans="2:10" ht="12.75" customHeight="1">
      <c r="B369" s="6"/>
      <c r="C369" s="6"/>
      <c r="D369" s="6"/>
      <c r="E369" s="6"/>
      <c r="F369" s="6"/>
      <c r="G369" s="6"/>
      <c r="H369" s="6"/>
      <c r="I369" s="6"/>
      <c r="J369" s="6"/>
    </row>
    <row r="370" spans="2:10" ht="12.75" customHeight="1">
      <c r="B370" s="6"/>
      <c r="C370" s="6"/>
      <c r="D370" s="6"/>
      <c r="E370" s="6"/>
      <c r="F370" s="6"/>
      <c r="G370" s="6"/>
      <c r="H370" s="6"/>
      <c r="I370" s="6"/>
      <c r="J370" s="6"/>
    </row>
    <row r="371" spans="2:10" ht="12.75" customHeight="1">
      <c r="B371" s="6"/>
      <c r="C371" s="6"/>
      <c r="D371" s="6"/>
      <c r="E371" s="6"/>
      <c r="F371" s="6"/>
      <c r="G371" s="6"/>
      <c r="H371" s="6"/>
      <c r="I371" s="6"/>
      <c r="J371" s="6"/>
    </row>
    <row r="372" spans="2:10" ht="12.75" customHeight="1">
      <c r="B372" s="6"/>
      <c r="C372" s="6"/>
      <c r="D372" s="6"/>
      <c r="E372" s="6"/>
      <c r="F372" s="6"/>
      <c r="G372" s="6"/>
      <c r="H372" s="6"/>
      <c r="I372" s="6"/>
      <c r="J372" s="6"/>
    </row>
    <row r="373" spans="2:10" ht="12.75" customHeight="1">
      <c r="B373" s="6"/>
      <c r="C373" s="6"/>
      <c r="D373" s="6"/>
      <c r="E373" s="6"/>
      <c r="F373" s="6"/>
      <c r="G373" s="6"/>
      <c r="H373" s="6"/>
      <c r="I373" s="6"/>
      <c r="J373" s="6"/>
    </row>
    <row r="374" spans="2:10" ht="12.75" customHeight="1">
      <c r="B374" s="6"/>
      <c r="C374" s="6"/>
      <c r="D374" s="6"/>
      <c r="E374" s="6"/>
      <c r="F374" s="6"/>
      <c r="G374" s="6"/>
      <c r="H374" s="6"/>
      <c r="I374" s="6"/>
      <c r="J374" s="6"/>
    </row>
    <row r="375" spans="2:10" ht="12.75" customHeight="1">
      <c r="B375" s="6"/>
      <c r="C375" s="6"/>
      <c r="D375" s="6"/>
      <c r="E375" s="6"/>
      <c r="F375" s="6"/>
      <c r="G375" s="6"/>
      <c r="H375" s="6"/>
      <c r="I375" s="6"/>
      <c r="J375" s="6"/>
    </row>
    <row r="376" spans="2:10" ht="12.75" customHeight="1">
      <c r="B376" s="6"/>
      <c r="C376" s="6"/>
      <c r="D376" s="6"/>
      <c r="E376" s="6"/>
      <c r="F376" s="6"/>
      <c r="G376" s="6"/>
      <c r="H376" s="6"/>
      <c r="I376" s="6"/>
      <c r="J376" s="6"/>
    </row>
    <row r="377" spans="2:10" ht="12.75" customHeight="1">
      <c r="B377" s="6"/>
      <c r="C377" s="6"/>
      <c r="D377" s="6"/>
      <c r="E377" s="6"/>
      <c r="F377" s="6"/>
      <c r="G377" s="6"/>
      <c r="H377" s="6"/>
      <c r="I377" s="6"/>
      <c r="J377" s="6"/>
    </row>
    <row r="378" spans="2:10" ht="12.75" customHeight="1">
      <c r="B378" s="6"/>
      <c r="C378" s="6"/>
      <c r="D378" s="6"/>
      <c r="E378" s="6"/>
      <c r="F378" s="6"/>
      <c r="G378" s="6"/>
      <c r="H378" s="6"/>
      <c r="I378" s="6"/>
      <c r="J378" s="6"/>
    </row>
    <row r="379" spans="2:10" ht="12.75" customHeight="1">
      <c r="B379" s="6"/>
      <c r="C379" s="6"/>
      <c r="D379" s="6"/>
      <c r="E379" s="6"/>
      <c r="F379" s="6"/>
      <c r="G379" s="6"/>
      <c r="H379" s="6"/>
      <c r="I379" s="6"/>
      <c r="J379" s="6"/>
    </row>
    <row r="380" spans="2:10" ht="12.75" customHeight="1">
      <c r="B380" s="6"/>
      <c r="C380" s="6"/>
      <c r="D380" s="6"/>
      <c r="E380" s="6"/>
      <c r="F380" s="6"/>
      <c r="G380" s="6"/>
      <c r="H380" s="6"/>
      <c r="I380" s="6"/>
      <c r="J380" s="6"/>
    </row>
    <row r="381" spans="2:10" ht="12.75" customHeight="1">
      <c r="B381" s="6"/>
      <c r="C381" s="6"/>
      <c r="D381" s="6"/>
      <c r="E381" s="6"/>
      <c r="F381" s="6"/>
      <c r="G381" s="6"/>
      <c r="H381" s="6"/>
      <c r="I381" s="6"/>
      <c r="J381" s="6"/>
    </row>
    <row r="382" spans="2:10" ht="12.75" customHeight="1">
      <c r="B382" s="6"/>
      <c r="C382" s="6"/>
      <c r="D382" s="6"/>
      <c r="E382" s="6"/>
      <c r="F382" s="6"/>
      <c r="G382" s="6"/>
      <c r="H382" s="6"/>
      <c r="I382" s="6"/>
      <c r="J382" s="6"/>
    </row>
    <row r="383" spans="2:10" ht="12.75" customHeight="1">
      <c r="B383" s="6"/>
      <c r="C383" s="6"/>
      <c r="D383" s="6"/>
      <c r="E383" s="6"/>
      <c r="F383" s="6"/>
      <c r="G383" s="6"/>
      <c r="H383" s="6"/>
      <c r="I383" s="6"/>
      <c r="J383" s="6"/>
    </row>
    <row r="384" spans="2:10" ht="12.75" customHeight="1">
      <c r="B384" s="6"/>
      <c r="C384" s="6"/>
      <c r="D384" s="6"/>
      <c r="E384" s="6"/>
      <c r="F384" s="6"/>
      <c r="G384" s="6"/>
      <c r="H384" s="6"/>
      <c r="I384" s="6"/>
      <c r="J384" s="6"/>
    </row>
    <row r="385" spans="2:10" ht="12.75" customHeight="1">
      <c r="B385" s="6"/>
      <c r="C385" s="6"/>
      <c r="D385" s="6"/>
      <c r="E385" s="6"/>
      <c r="F385" s="6"/>
      <c r="G385" s="6"/>
      <c r="H385" s="6"/>
      <c r="I385" s="6"/>
      <c r="J385" s="6"/>
    </row>
    <row r="386" spans="2:10" ht="12.75" customHeight="1">
      <c r="B386" s="6"/>
      <c r="C386" s="6"/>
      <c r="D386" s="6"/>
      <c r="E386" s="6"/>
      <c r="F386" s="6"/>
      <c r="G386" s="6"/>
      <c r="H386" s="6"/>
      <c r="I386" s="6"/>
      <c r="J386" s="6"/>
    </row>
    <row r="387" spans="2:10" ht="12.75" customHeight="1">
      <c r="B387" s="6"/>
      <c r="C387" s="6"/>
      <c r="D387" s="6"/>
      <c r="E387" s="6"/>
      <c r="F387" s="6"/>
      <c r="G387" s="6"/>
      <c r="H387" s="6"/>
      <c r="I387" s="6"/>
      <c r="J387" s="6"/>
    </row>
    <row r="388" spans="2:10" ht="12.75" customHeight="1">
      <c r="B388" s="6"/>
      <c r="C388" s="6"/>
      <c r="D388" s="6"/>
      <c r="E388" s="6"/>
      <c r="F388" s="6"/>
      <c r="G388" s="6"/>
      <c r="H388" s="6"/>
      <c r="I388" s="6"/>
      <c r="J388" s="6"/>
    </row>
    <row r="389" spans="2:10" ht="12.75" customHeight="1">
      <c r="B389" s="6"/>
      <c r="C389" s="6"/>
      <c r="D389" s="6"/>
      <c r="E389" s="6"/>
      <c r="F389" s="6"/>
      <c r="G389" s="6"/>
      <c r="H389" s="6"/>
      <c r="I389" s="6"/>
      <c r="J389" s="6"/>
    </row>
    <row r="390" spans="2:10" ht="12.75" customHeight="1">
      <c r="B390" s="6"/>
      <c r="C390" s="6"/>
      <c r="D390" s="6"/>
      <c r="E390" s="6"/>
      <c r="F390" s="6"/>
      <c r="G390" s="6"/>
      <c r="H390" s="6"/>
      <c r="I390" s="6"/>
      <c r="J390" s="6"/>
    </row>
    <row r="391" spans="2:10" ht="12.75" customHeight="1">
      <c r="B391" s="6"/>
      <c r="C391" s="6"/>
      <c r="D391" s="6"/>
      <c r="E391" s="6"/>
      <c r="F391" s="6"/>
      <c r="G391" s="6"/>
      <c r="H391" s="6"/>
      <c r="I391" s="6"/>
      <c r="J391" s="6"/>
    </row>
    <row r="392" spans="2:10" ht="12.75" customHeight="1">
      <c r="B392" s="6"/>
      <c r="C392" s="6"/>
      <c r="D392" s="6"/>
      <c r="E392" s="6"/>
      <c r="F392" s="6"/>
      <c r="G392" s="6"/>
      <c r="H392" s="6"/>
      <c r="I392" s="6"/>
      <c r="J392" s="6"/>
    </row>
    <row r="393" spans="2:10" ht="12.75" customHeight="1">
      <c r="B393" s="6"/>
      <c r="C393" s="6"/>
      <c r="D393" s="6"/>
      <c r="E393" s="6"/>
      <c r="F393" s="6"/>
      <c r="G393" s="6"/>
      <c r="H393" s="6"/>
      <c r="I393" s="6"/>
      <c r="J393" s="6"/>
    </row>
    <row r="394" spans="2:10" ht="12.75" customHeight="1">
      <c r="B394" s="6"/>
      <c r="C394" s="6"/>
      <c r="D394" s="6"/>
      <c r="E394" s="6"/>
      <c r="F394" s="6"/>
      <c r="G394" s="6"/>
      <c r="H394" s="6"/>
      <c r="I394" s="6"/>
      <c r="J394" s="6"/>
    </row>
    <row r="395" spans="2:10" ht="12.75" customHeight="1">
      <c r="B395" s="6"/>
      <c r="C395" s="6"/>
      <c r="D395" s="6"/>
      <c r="E395" s="6"/>
      <c r="F395" s="6"/>
      <c r="G395" s="6"/>
      <c r="H395" s="6"/>
      <c r="I395" s="6"/>
      <c r="J395" s="6"/>
    </row>
    <row r="396" spans="2:10" ht="12.75" customHeight="1">
      <c r="B396" s="6"/>
      <c r="C396" s="6"/>
      <c r="D396" s="6"/>
      <c r="E396" s="6"/>
      <c r="F396" s="6"/>
      <c r="G396" s="6"/>
      <c r="H396" s="6"/>
      <c r="I396" s="6"/>
      <c r="J396" s="6"/>
    </row>
    <row r="397" spans="2:10" ht="12.75" customHeight="1">
      <c r="B397" s="6"/>
      <c r="C397" s="6"/>
      <c r="D397" s="6"/>
      <c r="E397" s="6"/>
      <c r="F397" s="6"/>
      <c r="G397" s="6"/>
      <c r="H397" s="6"/>
      <c r="I397" s="6"/>
      <c r="J397" s="6"/>
    </row>
    <row r="398" spans="2:10" ht="12.75" customHeight="1">
      <c r="B398" s="6"/>
      <c r="C398" s="6"/>
      <c r="D398" s="6"/>
      <c r="E398" s="6"/>
      <c r="F398" s="6"/>
      <c r="G398" s="6"/>
      <c r="H398" s="6"/>
      <c r="I398" s="6"/>
      <c r="J398" s="6"/>
    </row>
    <row r="399" spans="2:10" ht="12.75" customHeight="1">
      <c r="B399" s="6"/>
      <c r="C399" s="6"/>
      <c r="D399" s="6"/>
      <c r="E399" s="6"/>
      <c r="F399" s="6"/>
      <c r="G399" s="6"/>
      <c r="H399" s="6"/>
      <c r="I399" s="6"/>
      <c r="J399" s="6"/>
    </row>
    <row r="400" spans="2:10" ht="12.75" customHeight="1">
      <c r="B400" s="6"/>
      <c r="C400" s="6"/>
      <c r="D400" s="6"/>
      <c r="E400" s="6"/>
      <c r="F400" s="6"/>
      <c r="G400" s="6"/>
      <c r="H400" s="6"/>
      <c r="I400" s="6"/>
      <c r="J400" s="6"/>
    </row>
    <row r="401" spans="2:10" ht="12.75" customHeight="1">
      <c r="B401" s="6"/>
      <c r="C401" s="6"/>
      <c r="D401" s="6"/>
      <c r="E401" s="6"/>
      <c r="F401" s="6"/>
      <c r="G401" s="6"/>
      <c r="H401" s="6"/>
      <c r="I401" s="6"/>
      <c r="J401" s="6"/>
    </row>
    <row r="402" spans="2:10" ht="12.75" customHeight="1">
      <c r="B402" s="6"/>
      <c r="C402" s="6"/>
      <c r="D402" s="6"/>
      <c r="E402" s="6"/>
      <c r="F402" s="6"/>
      <c r="G402" s="6"/>
      <c r="H402" s="6"/>
      <c r="I402" s="6"/>
      <c r="J402" s="6"/>
    </row>
    <row r="403" spans="2:10" ht="12.75" customHeight="1">
      <c r="B403" s="6"/>
      <c r="C403" s="6"/>
      <c r="D403" s="6"/>
      <c r="E403" s="6"/>
      <c r="F403" s="6"/>
      <c r="G403" s="6"/>
      <c r="H403" s="6"/>
      <c r="I403" s="6"/>
      <c r="J403" s="6"/>
    </row>
    <row r="404" spans="2:10" ht="12.75" customHeight="1">
      <c r="B404" s="6"/>
      <c r="C404" s="6"/>
      <c r="D404" s="6"/>
      <c r="E404" s="6"/>
      <c r="F404" s="6"/>
      <c r="G404" s="6"/>
      <c r="H404" s="6"/>
      <c r="I404" s="6"/>
      <c r="J404" s="6"/>
    </row>
    <row r="405" spans="2:10" ht="12.75" customHeight="1">
      <c r="B405" s="6"/>
      <c r="C405" s="6"/>
      <c r="D405" s="6"/>
      <c r="E405" s="6"/>
      <c r="F405" s="6"/>
      <c r="G405" s="6"/>
      <c r="H405" s="6"/>
      <c r="I405" s="6"/>
      <c r="J405" s="6"/>
    </row>
    <row r="406" spans="2:10" ht="12.75" customHeight="1">
      <c r="B406" s="6"/>
      <c r="C406" s="6"/>
      <c r="D406" s="6"/>
      <c r="E406" s="6"/>
      <c r="F406" s="6"/>
      <c r="G406" s="6"/>
      <c r="H406" s="6"/>
      <c r="I406" s="6"/>
      <c r="J406" s="6"/>
    </row>
    <row r="407" spans="2:10" ht="12.75" customHeight="1">
      <c r="B407" s="6"/>
      <c r="C407" s="6"/>
      <c r="D407" s="6"/>
      <c r="E407" s="6"/>
      <c r="F407" s="6"/>
      <c r="G407" s="6"/>
      <c r="H407" s="6"/>
      <c r="I407" s="6"/>
      <c r="J407" s="6"/>
    </row>
    <row r="408" spans="2:10" ht="12.75" customHeight="1">
      <c r="B408" s="6"/>
      <c r="C408" s="6"/>
      <c r="D408" s="6"/>
      <c r="E408" s="6"/>
      <c r="F408" s="6"/>
      <c r="G408" s="6"/>
      <c r="H408" s="6"/>
      <c r="I408" s="6"/>
      <c r="J408" s="6"/>
    </row>
    <row r="409" spans="2:10" ht="12.75" customHeight="1">
      <c r="B409" s="6"/>
      <c r="C409" s="6"/>
      <c r="D409" s="6"/>
      <c r="E409" s="6"/>
      <c r="F409" s="6"/>
      <c r="G409" s="6"/>
      <c r="H409" s="6"/>
      <c r="I409" s="6"/>
      <c r="J409" s="6"/>
    </row>
    <row r="410" spans="2:10" ht="12.75" customHeight="1">
      <c r="B410" s="6"/>
      <c r="C410" s="6"/>
      <c r="D410" s="6"/>
      <c r="E410" s="6"/>
      <c r="F410" s="6"/>
      <c r="G410" s="6"/>
      <c r="H410" s="6"/>
      <c r="I410" s="6"/>
      <c r="J410" s="6"/>
    </row>
    <row r="411" spans="2:10" ht="12.75" customHeight="1">
      <c r="B411" s="6"/>
      <c r="C411" s="6"/>
      <c r="D411" s="6"/>
      <c r="E411" s="6"/>
      <c r="F411" s="6"/>
      <c r="G411" s="6"/>
      <c r="H411" s="6"/>
      <c r="I411" s="6"/>
      <c r="J411" s="6"/>
    </row>
    <row r="412" spans="2:10" ht="12.75" customHeight="1">
      <c r="B412" s="6"/>
      <c r="C412" s="6"/>
      <c r="D412" s="6"/>
      <c r="E412" s="6"/>
      <c r="F412" s="6"/>
      <c r="G412" s="6"/>
      <c r="H412" s="6"/>
      <c r="I412" s="6"/>
      <c r="J412" s="6"/>
    </row>
    <row r="413" spans="2:10" ht="12.75" customHeight="1">
      <c r="B413" s="6"/>
      <c r="C413" s="6"/>
      <c r="D413" s="6"/>
      <c r="E413" s="6"/>
      <c r="F413" s="6"/>
      <c r="G413" s="6"/>
      <c r="H413" s="6"/>
      <c r="I413" s="6"/>
      <c r="J413" s="6"/>
    </row>
    <row r="414" spans="2:10" ht="12.75" customHeight="1">
      <c r="B414" s="6"/>
      <c r="C414" s="6"/>
      <c r="D414" s="6"/>
      <c r="E414" s="6"/>
      <c r="F414" s="6"/>
      <c r="G414" s="6"/>
      <c r="H414" s="6"/>
      <c r="I414" s="6"/>
      <c r="J414" s="6"/>
    </row>
    <row r="415" spans="2:10" ht="12.75" customHeight="1">
      <c r="B415" s="6"/>
      <c r="C415" s="6"/>
      <c r="D415" s="6"/>
      <c r="E415" s="6"/>
      <c r="F415" s="6"/>
      <c r="G415" s="6"/>
      <c r="H415" s="6"/>
      <c r="I415" s="6"/>
      <c r="J415" s="6"/>
    </row>
    <row r="416" spans="2:10" ht="12.75" customHeight="1">
      <c r="B416" s="6"/>
      <c r="C416" s="6"/>
      <c r="D416" s="6"/>
      <c r="E416" s="6"/>
      <c r="F416" s="6"/>
      <c r="G416" s="6"/>
      <c r="H416" s="6"/>
      <c r="I416" s="6"/>
      <c r="J416" s="6"/>
    </row>
    <row r="417" spans="2:10" ht="12.75" customHeight="1">
      <c r="B417" s="6"/>
      <c r="C417" s="6"/>
      <c r="D417" s="6"/>
      <c r="E417" s="6"/>
      <c r="F417" s="6"/>
      <c r="G417" s="6"/>
      <c r="H417" s="6"/>
      <c r="I417" s="6"/>
      <c r="J417" s="6"/>
    </row>
    <row r="418" spans="2:10" ht="12.75" customHeight="1">
      <c r="B418" s="6"/>
      <c r="C418" s="6"/>
      <c r="D418" s="6"/>
      <c r="E418" s="6"/>
      <c r="F418" s="6"/>
      <c r="G418" s="6"/>
      <c r="H418" s="6"/>
      <c r="I418" s="6"/>
      <c r="J418" s="6"/>
    </row>
    <row r="419" spans="2:10" ht="12.75" customHeight="1">
      <c r="B419" s="6"/>
      <c r="C419" s="6"/>
      <c r="D419" s="6"/>
      <c r="E419" s="6"/>
      <c r="F419" s="6"/>
      <c r="G419" s="6"/>
      <c r="H419" s="6"/>
      <c r="I419" s="6"/>
      <c r="J419" s="6"/>
    </row>
    <row r="420" spans="2:10" ht="12.75" customHeight="1">
      <c r="B420" s="6"/>
      <c r="C420" s="6"/>
      <c r="D420" s="6"/>
      <c r="E420" s="6"/>
      <c r="F420" s="6"/>
      <c r="G420" s="6"/>
      <c r="H420" s="6"/>
      <c r="I420" s="6"/>
      <c r="J420" s="6"/>
    </row>
    <row r="421" spans="2:10" ht="12.75" customHeight="1">
      <c r="B421" s="6"/>
      <c r="C421" s="6"/>
      <c r="D421" s="6"/>
      <c r="E421" s="6"/>
      <c r="F421" s="6"/>
      <c r="G421" s="6"/>
      <c r="H421" s="6"/>
      <c r="I421" s="6"/>
      <c r="J421" s="6"/>
    </row>
    <row r="422" spans="2:10" ht="12.75" customHeight="1">
      <c r="B422" s="6"/>
      <c r="C422" s="6"/>
      <c r="D422" s="6"/>
      <c r="E422" s="6"/>
      <c r="F422" s="6"/>
      <c r="G422" s="6"/>
      <c r="H422" s="6"/>
      <c r="I422" s="6"/>
      <c r="J422" s="6"/>
    </row>
    <row r="423" spans="2:10" ht="12.75" customHeight="1">
      <c r="B423" s="6"/>
      <c r="C423" s="6"/>
      <c r="D423" s="6"/>
      <c r="E423" s="6"/>
      <c r="F423" s="6"/>
      <c r="G423" s="6"/>
      <c r="H423" s="6"/>
      <c r="I423" s="6"/>
      <c r="J423" s="6"/>
    </row>
    <row r="424" spans="2:10" ht="12.75" customHeight="1">
      <c r="B424" s="6"/>
      <c r="C424" s="6"/>
      <c r="D424" s="6"/>
      <c r="E424" s="6"/>
      <c r="F424" s="6"/>
      <c r="G424" s="6"/>
      <c r="H424" s="6"/>
      <c r="I424" s="6"/>
      <c r="J424" s="6"/>
    </row>
    <row r="425" spans="2:10" ht="12.75" customHeight="1">
      <c r="B425" s="6"/>
      <c r="C425" s="6"/>
      <c r="D425" s="6"/>
      <c r="E425" s="6"/>
      <c r="F425" s="6"/>
      <c r="G425" s="6"/>
      <c r="H425" s="6"/>
      <c r="I425" s="6"/>
      <c r="J425" s="6"/>
    </row>
    <row r="426" spans="2:10" ht="12.75" customHeight="1">
      <c r="B426" s="6"/>
      <c r="C426" s="6"/>
      <c r="D426" s="6"/>
      <c r="E426" s="6"/>
      <c r="F426" s="6"/>
      <c r="G426" s="6"/>
      <c r="H426" s="6"/>
      <c r="I426" s="6"/>
      <c r="J426" s="6"/>
    </row>
    <row r="427" spans="2:10" ht="12.75" customHeight="1">
      <c r="B427" s="6"/>
      <c r="C427" s="6"/>
      <c r="D427" s="6"/>
      <c r="E427" s="6"/>
      <c r="F427" s="6"/>
      <c r="G427" s="6"/>
      <c r="H427" s="6"/>
      <c r="I427" s="6"/>
      <c r="J427" s="6"/>
    </row>
    <row r="428" spans="2:10" ht="12.75" customHeight="1">
      <c r="B428" s="6"/>
      <c r="C428" s="6"/>
      <c r="D428" s="6"/>
      <c r="E428" s="6"/>
      <c r="F428" s="6"/>
      <c r="G428" s="6"/>
      <c r="H428" s="6"/>
      <c r="I428" s="6"/>
      <c r="J428" s="6"/>
    </row>
    <row r="429" spans="2:10" ht="12.75" customHeight="1">
      <c r="B429" s="6"/>
      <c r="C429" s="6"/>
      <c r="D429" s="6"/>
      <c r="E429" s="6"/>
      <c r="F429" s="6"/>
      <c r="G429" s="6"/>
      <c r="H429" s="6"/>
      <c r="I429" s="6"/>
      <c r="J429" s="6"/>
    </row>
    <row r="430" spans="2:10" ht="12.75" customHeight="1">
      <c r="B430" s="6"/>
      <c r="C430" s="6"/>
      <c r="D430" s="6"/>
      <c r="E430" s="6"/>
      <c r="F430" s="6"/>
      <c r="G430" s="6"/>
      <c r="H430" s="6"/>
      <c r="I430" s="6"/>
      <c r="J430" s="6"/>
    </row>
    <row r="431" spans="2:10" ht="12.75" customHeight="1">
      <c r="B431" s="6"/>
      <c r="C431" s="6"/>
      <c r="D431" s="6"/>
      <c r="E431" s="6"/>
      <c r="F431" s="6"/>
      <c r="G431" s="6"/>
      <c r="H431" s="6"/>
      <c r="I431" s="6"/>
      <c r="J431" s="6"/>
    </row>
    <row r="432" spans="2:10" ht="12.75" customHeight="1">
      <c r="B432" s="6"/>
      <c r="C432" s="6"/>
      <c r="D432" s="6"/>
      <c r="E432" s="6"/>
      <c r="F432" s="6"/>
      <c r="G432" s="6"/>
      <c r="H432" s="6"/>
      <c r="I432" s="6"/>
      <c r="J432" s="6"/>
    </row>
    <row r="433" spans="2:10" ht="12.75" customHeight="1">
      <c r="B433" s="6"/>
      <c r="C433" s="6"/>
      <c r="D433" s="6"/>
      <c r="E433" s="6"/>
      <c r="F433" s="6"/>
      <c r="G433" s="6"/>
      <c r="H433" s="6"/>
      <c r="I433" s="6"/>
      <c r="J433" s="6"/>
    </row>
    <row r="434" spans="2:10" ht="12.75" customHeight="1">
      <c r="B434" s="6"/>
      <c r="C434" s="6"/>
      <c r="D434" s="6"/>
      <c r="E434" s="6"/>
      <c r="F434" s="6"/>
      <c r="G434" s="6"/>
      <c r="H434" s="6"/>
      <c r="I434" s="6"/>
      <c r="J434" s="6"/>
    </row>
    <row r="435" spans="2:10" ht="12.75" customHeight="1">
      <c r="B435" s="6"/>
      <c r="C435" s="6"/>
      <c r="D435" s="6"/>
      <c r="E435" s="6"/>
      <c r="F435" s="6"/>
      <c r="G435" s="6"/>
      <c r="H435" s="6"/>
      <c r="I435" s="6"/>
      <c r="J435" s="6"/>
    </row>
    <row r="436" spans="2:10" ht="12.75" customHeight="1">
      <c r="B436" s="6"/>
      <c r="C436" s="6"/>
      <c r="D436" s="6"/>
      <c r="E436" s="6"/>
      <c r="F436" s="6"/>
      <c r="G436" s="6"/>
      <c r="H436" s="6"/>
      <c r="I436" s="6"/>
      <c r="J436" s="6"/>
    </row>
    <row r="437" spans="2:10" ht="12.75" customHeight="1">
      <c r="B437" s="6"/>
      <c r="C437" s="6"/>
      <c r="D437" s="6"/>
      <c r="E437" s="6"/>
      <c r="F437" s="6"/>
      <c r="G437" s="6"/>
      <c r="H437" s="6"/>
      <c r="I437" s="6"/>
      <c r="J437" s="6"/>
    </row>
    <row r="438" spans="2:10" ht="12.75" customHeight="1">
      <c r="B438" s="6"/>
      <c r="C438" s="6"/>
      <c r="D438" s="6"/>
      <c r="E438" s="6"/>
      <c r="F438" s="6"/>
      <c r="G438" s="6"/>
      <c r="H438" s="6"/>
      <c r="I438" s="6"/>
      <c r="J438" s="6"/>
    </row>
    <row r="439" spans="2:10" ht="12.75" customHeight="1">
      <c r="B439" s="6"/>
      <c r="C439" s="6"/>
      <c r="D439" s="6"/>
      <c r="E439" s="6"/>
      <c r="F439" s="6"/>
      <c r="G439" s="6"/>
      <c r="H439" s="6"/>
      <c r="I439" s="6"/>
      <c r="J439" s="6"/>
    </row>
    <row r="440" spans="2:10" ht="12.75" customHeight="1">
      <c r="B440" s="6"/>
      <c r="C440" s="6"/>
      <c r="D440" s="6"/>
      <c r="E440" s="6"/>
      <c r="F440" s="6"/>
      <c r="G440" s="6"/>
      <c r="H440" s="6"/>
      <c r="I440" s="6"/>
      <c r="J440" s="6"/>
    </row>
    <row r="441" spans="2:10" ht="12.75" customHeight="1">
      <c r="B441" s="6"/>
      <c r="C441" s="6"/>
      <c r="D441" s="6"/>
      <c r="E441" s="6"/>
      <c r="F441" s="6"/>
      <c r="G441" s="6"/>
      <c r="H441" s="6"/>
      <c r="I441" s="6"/>
      <c r="J441" s="6"/>
    </row>
    <row r="442" spans="2:10" ht="12.75" customHeight="1">
      <c r="B442" s="6"/>
      <c r="C442" s="6"/>
      <c r="D442" s="6"/>
      <c r="E442" s="6"/>
      <c r="F442" s="6"/>
      <c r="G442" s="6"/>
      <c r="H442" s="6"/>
      <c r="I442" s="6"/>
      <c r="J442" s="6"/>
    </row>
    <row r="443" spans="2:10" ht="12.75" customHeight="1">
      <c r="B443" s="6"/>
      <c r="C443" s="6"/>
      <c r="D443" s="6"/>
      <c r="E443" s="6"/>
      <c r="F443" s="6"/>
      <c r="G443" s="6"/>
      <c r="H443" s="6"/>
      <c r="I443" s="6"/>
      <c r="J443" s="6"/>
    </row>
    <row r="444" spans="2:10" ht="12.75" customHeight="1">
      <c r="B444" s="6"/>
      <c r="C444" s="6"/>
      <c r="D444" s="6"/>
      <c r="E444" s="6"/>
      <c r="F444" s="6"/>
      <c r="G444" s="6"/>
      <c r="H444" s="6"/>
      <c r="I444" s="6"/>
      <c r="J444" s="6"/>
    </row>
    <row r="445" spans="2:10" ht="12.75" customHeight="1">
      <c r="B445" s="6"/>
      <c r="C445" s="6"/>
      <c r="D445" s="6"/>
      <c r="E445" s="6"/>
      <c r="F445" s="6"/>
      <c r="G445" s="6"/>
      <c r="H445" s="6"/>
      <c r="I445" s="6"/>
      <c r="J445" s="6"/>
    </row>
    <row r="446" spans="2:10" ht="12.75" customHeight="1">
      <c r="B446" s="6"/>
      <c r="C446" s="6"/>
      <c r="D446" s="6"/>
      <c r="E446" s="6"/>
      <c r="F446" s="6"/>
      <c r="G446" s="6"/>
      <c r="H446" s="6"/>
      <c r="I446" s="6"/>
      <c r="J446" s="6"/>
    </row>
    <row r="447" spans="2:10" ht="12.75" customHeight="1">
      <c r="B447" s="6"/>
      <c r="C447" s="6"/>
      <c r="D447" s="6"/>
      <c r="E447" s="6"/>
      <c r="F447" s="6"/>
      <c r="G447" s="6"/>
      <c r="H447" s="6"/>
      <c r="I447" s="6"/>
      <c r="J447" s="6"/>
    </row>
    <row r="448" spans="2:10" ht="12.75" customHeight="1">
      <c r="B448" s="6"/>
      <c r="C448" s="6"/>
      <c r="D448" s="6"/>
      <c r="E448" s="6"/>
      <c r="F448" s="6"/>
      <c r="G448" s="6"/>
      <c r="H448" s="6"/>
      <c r="I448" s="6"/>
      <c r="J448" s="6"/>
    </row>
    <row r="449" spans="2:10" ht="12.75" customHeight="1">
      <c r="B449" s="6"/>
      <c r="C449" s="6"/>
      <c r="D449" s="6"/>
      <c r="E449" s="6"/>
      <c r="F449" s="6"/>
      <c r="G449" s="6"/>
      <c r="H449" s="6"/>
      <c r="I449" s="6"/>
      <c r="J449" s="6"/>
    </row>
    <row r="450" spans="2:10" ht="12.75" customHeight="1">
      <c r="B450" s="6"/>
      <c r="C450" s="6"/>
      <c r="D450" s="6"/>
      <c r="E450" s="6"/>
      <c r="F450" s="6"/>
      <c r="G450" s="6"/>
      <c r="H450" s="6"/>
      <c r="I450" s="6"/>
      <c r="J450" s="6"/>
    </row>
    <row r="451" spans="2:10" ht="12.75" customHeight="1">
      <c r="B451" s="6"/>
      <c r="C451" s="6"/>
      <c r="D451" s="6"/>
      <c r="E451" s="6"/>
      <c r="F451" s="6"/>
      <c r="G451" s="6"/>
      <c r="H451" s="6"/>
      <c r="I451" s="6"/>
      <c r="J451" s="6"/>
    </row>
    <row r="452" spans="2:10" ht="12.75" customHeight="1">
      <c r="B452" s="6"/>
      <c r="C452" s="6"/>
      <c r="D452" s="6"/>
      <c r="E452" s="6"/>
      <c r="F452" s="6"/>
      <c r="G452" s="6"/>
      <c r="H452" s="6"/>
      <c r="I452" s="6"/>
      <c r="J452" s="6"/>
    </row>
    <row r="453" spans="2:10" ht="12.75" customHeight="1">
      <c r="B453" s="6"/>
      <c r="C453" s="6"/>
      <c r="D453" s="6"/>
      <c r="E453" s="6"/>
      <c r="F453" s="6"/>
      <c r="G453" s="6"/>
      <c r="H453" s="6"/>
      <c r="I453" s="6"/>
      <c r="J453" s="6"/>
    </row>
    <row r="454" spans="2:10" ht="12.75" customHeight="1">
      <c r="B454" s="6"/>
      <c r="C454" s="6"/>
      <c r="D454" s="6"/>
      <c r="E454" s="6"/>
      <c r="F454" s="6"/>
      <c r="G454" s="6"/>
      <c r="H454" s="6"/>
      <c r="I454" s="6"/>
      <c r="J454" s="6"/>
    </row>
    <row r="455" spans="2:10" ht="12.75" customHeight="1">
      <c r="B455" s="6"/>
      <c r="C455" s="6"/>
      <c r="D455" s="6"/>
      <c r="E455" s="6"/>
      <c r="F455" s="6"/>
      <c r="G455" s="6"/>
      <c r="H455" s="6"/>
      <c r="I455" s="6"/>
      <c r="J455" s="6"/>
    </row>
    <row r="456" spans="2:10" ht="12.75" customHeight="1">
      <c r="B456" s="6"/>
      <c r="C456" s="6"/>
      <c r="D456" s="6"/>
      <c r="E456" s="6"/>
      <c r="F456" s="6"/>
      <c r="G456" s="6"/>
      <c r="H456" s="6"/>
      <c r="I456" s="6"/>
      <c r="J456" s="6"/>
    </row>
    <row r="457" spans="2:10" ht="12.75" customHeight="1">
      <c r="B457" s="6"/>
      <c r="C457" s="6"/>
      <c r="D457" s="6"/>
      <c r="E457" s="6"/>
      <c r="F457" s="6"/>
      <c r="G457" s="6"/>
      <c r="H457" s="6"/>
      <c r="I457" s="6"/>
      <c r="J457" s="6"/>
    </row>
    <row r="458" spans="2:10" ht="12.75" customHeight="1">
      <c r="B458" s="6"/>
      <c r="C458" s="6"/>
      <c r="D458" s="6"/>
      <c r="E458" s="6"/>
      <c r="F458" s="6"/>
      <c r="G458" s="6"/>
      <c r="H458" s="6"/>
      <c r="I458" s="6"/>
      <c r="J458" s="6"/>
    </row>
    <row r="459" spans="2:10" ht="12.75" customHeight="1">
      <c r="B459" s="6"/>
      <c r="C459" s="6"/>
      <c r="D459" s="6"/>
      <c r="E459" s="6"/>
      <c r="F459" s="6"/>
      <c r="G459" s="6"/>
      <c r="H459" s="6"/>
      <c r="I459" s="6"/>
      <c r="J459" s="6"/>
    </row>
    <row r="460" spans="2:10" ht="12.75" customHeight="1">
      <c r="B460" s="6"/>
      <c r="C460" s="6"/>
      <c r="D460" s="6"/>
      <c r="E460" s="6"/>
      <c r="F460" s="6"/>
      <c r="G460" s="6"/>
      <c r="H460" s="6"/>
      <c r="I460" s="6"/>
      <c r="J460" s="6"/>
    </row>
    <row r="461" spans="2:10" ht="12.75" customHeight="1">
      <c r="B461" s="6"/>
      <c r="C461" s="6"/>
      <c r="D461" s="6"/>
      <c r="E461" s="6"/>
      <c r="F461" s="6"/>
      <c r="G461" s="6"/>
      <c r="H461" s="6"/>
      <c r="I461" s="6"/>
      <c r="J461" s="6"/>
    </row>
    <row r="462" spans="2:10" ht="12.75" customHeight="1">
      <c r="B462" s="6"/>
      <c r="C462" s="6"/>
      <c r="D462" s="6"/>
      <c r="E462" s="6"/>
      <c r="F462" s="6"/>
      <c r="G462" s="6"/>
      <c r="H462" s="6"/>
      <c r="I462" s="6"/>
      <c r="J462" s="6"/>
    </row>
    <row r="463" spans="2:10" ht="12.75" customHeight="1">
      <c r="B463" s="6"/>
      <c r="C463" s="6"/>
      <c r="D463" s="6"/>
      <c r="E463" s="6"/>
      <c r="F463" s="6"/>
      <c r="G463" s="6"/>
      <c r="H463" s="6"/>
      <c r="I463" s="6"/>
      <c r="J463" s="6"/>
    </row>
    <row r="464" spans="2:10" ht="12.75" customHeight="1">
      <c r="B464" s="6"/>
      <c r="C464" s="6"/>
      <c r="D464" s="6"/>
      <c r="E464" s="6"/>
      <c r="F464" s="6"/>
      <c r="G464" s="6"/>
      <c r="H464" s="6"/>
      <c r="I464" s="6"/>
      <c r="J464" s="6"/>
    </row>
    <row r="465" spans="2:10" ht="12.75" customHeight="1">
      <c r="B465" s="6"/>
      <c r="C465" s="6"/>
      <c r="D465" s="6"/>
      <c r="E465" s="6"/>
      <c r="F465" s="6"/>
      <c r="G465" s="6"/>
      <c r="H465" s="6"/>
      <c r="I465" s="6"/>
      <c r="J465" s="6"/>
    </row>
    <row r="466" spans="2:10" ht="12.75" customHeight="1">
      <c r="B466" s="6"/>
      <c r="C466" s="6"/>
      <c r="D466" s="6"/>
      <c r="E466" s="6"/>
      <c r="F466" s="6"/>
      <c r="G466" s="6"/>
      <c r="H466" s="6"/>
      <c r="I466" s="6"/>
      <c r="J466" s="6"/>
    </row>
    <row r="467" spans="2:10" ht="12.75" customHeight="1">
      <c r="B467" s="6"/>
      <c r="C467" s="6"/>
      <c r="D467" s="6"/>
      <c r="E467" s="6"/>
      <c r="F467" s="6"/>
      <c r="G467" s="6"/>
      <c r="H467" s="6"/>
      <c r="I467" s="6"/>
      <c r="J467" s="6"/>
    </row>
    <row r="468" spans="2:10" ht="12.75" customHeight="1">
      <c r="B468" s="6"/>
      <c r="C468" s="6"/>
      <c r="D468" s="6"/>
      <c r="E468" s="6"/>
      <c r="F468" s="6"/>
      <c r="G468" s="6"/>
      <c r="H468" s="6"/>
      <c r="I468" s="6"/>
      <c r="J468" s="6"/>
    </row>
    <row r="469" spans="2:10" ht="12.75" customHeight="1">
      <c r="B469" s="6"/>
      <c r="C469" s="6"/>
      <c r="D469" s="6"/>
      <c r="E469" s="6"/>
      <c r="F469" s="6"/>
      <c r="G469" s="6"/>
      <c r="H469" s="6"/>
      <c r="I469" s="6"/>
      <c r="J469" s="6"/>
    </row>
    <row r="470" spans="2:10" ht="12.75" customHeight="1">
      <c r="B470" s="6"/>
      <c r="C470" s="6"/>
      <c r="D470" s="6"/>
      <c r="E470" s="6"/>
      <c r="F470" s="6"/>
      <c r="G470" s="6"/>
      <c r="H470" s="6"/>
      <c r="I470" s="6"/>
      <c r="J470" s="6"/>
    </row>
    <row r="471" spans="2:10" ht="12.75" customHeight="1">
      <c r="B471" s="6"/>
      <c r="C471" s="6"/>
      <c r="D471" s="6"/>
      <c r="E471" s="6"/>
      <c r="F471" s="6"/>
      <c r="G471" s="6"/>
      <c r="H471" s="6"/>
      <c r="I471" s="6"/>
      <c r="J471" s="6"/>
    </row>
    <row r="472" spans="2:10" ht="12.75" customHeight="1">
      <c r="B472" s="6"/>
      <c r="C472" s="6"/>
      <c r="D472" s="6"/>
      <c r="E472" s="6"/>
      <c r="F472" s="6"/>
      <c r="G472" s="6"/>
      <c r="H472" s="6"/>
      <c r="I472" s="6"/>
      <c r="J472" s="6"/>
    </row>
    <row r="473" spans="2:10" ht="12.75" customHeight="1">
      <c r="B473" s="6"/>
      <c r="C473" s="6"/>
      <c r="D473" s="6"/>
      <c r="E473" s="6"/>
      <c r="F473" s="6"/>
      <c r="G473" s="6"/>
      <c r="H473" s="6"/>
      <c r="I473" s="6"/>
      <c r="J473" s="6"/>
    </row>
    <row r="474" spans="2:10" ht="12.75" customHeight="1">
      <c r="B474" s="6"/>
      <c r="C474" s="6"/>
      <c r="D474" s="6"/>
      <c r="E474" s="6"/>
      <c r="F474" s="6"/>
      <c r="G474" s="6"/>
      <c r="H474" s="6"/>
      <c r="I474" s="6"/>
      <c r="J474" s="6"/>
    </row>
    <row r="475" spans="2:10" ht="12.75" customHeight="1">
      <c r="B475" s="6"/>
      <c r="C475" s="6"/>
      <c r="D475" s="6"/>
      <c r="E475" s="6"/>
      <c r="F475" s="6"/>
      <c r="G475" s="6"/>
      <c r="H475" s="6"/>
      <c r="I475" s="6"/>
      <c r="J475" s="6"/>
    </row>
    <row r="476" spans="2:10" ht="12.75" customHeight="1">
      <c r="B476" s="6"/>
      <c r="C476" s="6"/>
      <c r="D476" s="6"/>
      <c r="E476" s="6"/>
      <c r="F476" s="6"/>
      <c r="G476" s="6"/>
      <c r="H476" s="6"/>
      <c r="I476" s="6"/>
      <c r="J476" s="6"/>
    </row>
    <row r="477" spans="2:10" ht="12.75" customHeight="1">
      <c r="B477" s="6"/>
      <c r="C477" s="6"/>
      <c r="D477" s="6"/>
      <c r="E477" s="6"/>
      <c r="F477" s="6"/>
      <c r="G477" s="6"/>
      <c r="H477" s="6"/>
      <c r="I477" s="6"/>
      <c r="J477" s="6"/>
    </row>
    <row r="478" spans="2:10" ht="12.75" customHeight="1">
      <c r="B478" s="6"/>
      <c r="C478" s="6"/>
      <c r="D478" s="6"/>
      <c r="E478" s="6"/>
      <c r="F478" s="6"/>
      <c r="G478" s="6"/>
      <c r="H478" s="6"/>
      <c r="I478" s="6"/>
      <c r="J478" s="6"/>
    </row>
    <row r="479" spans="2:10" ht="12.75" customHeight="1">
      <c r="B479" s="6"/>
      <c r="C479" s="6"/>
      <c r="D479" s="6"/>
      <c r="E479" s="6"/>
      <c r="F479" s="6"/>
      <c r="G479" s="6"/>
      <c r="H479" s="6"/>
      <c r="I479" s="6"/>
      <c r="J479" s="6"/>
    </row>
    <row r="480" spans="2:10" ht="12.75" customHeight="1">
      <c r="B480" s="6"/>
      <c r="C480" s="6"/>
      <c r="D480" s="6"/>
      <c r="E480" s="6"/>
      <c r="F480" s="6"/>
      <c r="G480" s="6"/>
      <c r="H480" s="6"/>
      <c r="I480" s="6"/>
      <c r="J480" s="6"/>
    </row>
    <row r="481" spans="2:10" ht="12.75" customHeight="1">
      <c r="B481" s="6"/>
      <c r="C481" s="6"/>
      <c r="D481" s="6"/>
      <c r="E481" s="6"/>
      <c r="F481" s="6"/>
      <c r="G481" s="6"/>
      <c r="H481" s="6"/>
      <c r="I481" s="6"/>
      <c r="J481" s="6"/>
    </row>
    <row r="482" spans="2:10" ht="12.75" customHeight="1">
      <c r="B482" s="6"/>
      <c r="C482" s="6"/>
      <c r="D482" s="6"/>
      <c r="E482" s="6"/>
      <c r="F482" s="6"/>
      <c r="G482" s="6"/>
      <c r="H482" s="6"/>
      <c r="I482" s="6"/>
      <c r="J482" s="6"/>
    </row>
    <row r="483" spans="2:10" ht="12.75" customHeight="1">
      <c r="B483" s="6"/>
      <c r="C483" s="6"/>
      <c r="D483" s="6"/>
      <c r="E483" s="6"/>
      <c r="F483" s="6"/>
      <c r="G483" s="6"/>
      <c r="H483" s="6"/>
      <c r="I483" s="6"/>
      <c r="J483" s="6"/>
    </row>
    <row r="484" spans="2:10" ht="12.75" customHeight="1">
      <c r="B484" s="6"/>
      <c r="C484" s="6"/>
      <c r="D484" s="6"/>
      <c r="E484" s="6"/>
      <c r="F484" s="6"/>
      <c r="G484" s="6"/>
      <c r="H484" s="6"/>
      <c r="I484" s="6"/>
      <c r="J484" s="6"/>
    </row>
    <row r="485" spans="2:10" ht="12.75" customHeight="1">
      <c r="B485" s="6"/>
      <c r="C485" s="6"/>
      <c r="D485" s="6"/>
      <c r="E485" s="6"/>
      <c r="F485" s="6"/>
      <c r="G485" s="6"/>
      <c r="H485" s="6"/>
      <c r="I485" s="6"/>
      <c r="J485" s="6"/>
    </row>
    <row r="486" spans="2:10" ht="12.75" customHeight="1">
      <c r="B486" s="6"/>
      <c r="C486" s="6"/>
      <c r="D486" s="6"/>
      <c r="E486" s="6"/>
      <c r="F486" s="6"/>
      <c r="G486" s="6"/>
      <c r="H486" s="6"/>
      <c r="I486" s="6"/>
      <c r="J486" s="6"/>
    </row>
    <row r="487" spans="2:10" ht="12.75" customHeight="1">
      <c r="B487" s="6"/>
      <c r="C487" s="6"/>
      <c r="D487" s="6"/>
      <c r="E487" s="6"/>
      <c r="F487" s="6"/>
      <c r="G487" s="6"/>
      <c r="H487" s="6"/>
      <c r="I487" s="6"/>
      <c r="J487" s="6"/>
    </row>
    <row r="488" spans="2:10" ht="12.75" customHeight="1">
      <c r="B488" s="6"/>
      <c r="C488" s="6"/>
      <c r="D488" s="6"/>
      <c r="E488" s="6"/>
      <c r="F488" s="6"/>
      <c r="G488" s="6"/>
      <c r="H488" s="6"/>
      <c r="I488" s="6"/>
      <c r="J488" s="6"/>
    </row>
    <row r="489" spans="2:10" ht="12.75" customHeight="1">
      <c r="B489" s="6"/>
      <c r="C489" s="6"/>
      <c r="D489" s="6"/>
      <c r="E489" s="6"/>
      <c r="F489" s="6"/>
      <c r="G489" s="6"/>
      <c r="H489" s="6"/>
      <c r="I489" s="6"/>
      <c r="J489" s="6"/>
    </row>
    <row r="490" spans="2:10" ht="12.75" customHeight="1">
      <c r="B490" s="6"/>
      <c r="C490" s="6"/>
      <c r="D490" s="6"/>
      <c r="E490" s="6"/>
      <c r="F490" s="6"/>
      <c r="G490" s="6"/>
      <c r="H490" s="6"/>
      <c r="I490" s="6"/>
      <c r="J490" s="6"/>
    </row>
    <row r="491" spans="2:10" ht="12.75" customHeight="1">
      <c r="B491" s="6"/>
      <c r="C491" s="6"/>
      <c r="D491" s="6"/>
      <c r="E491" s="6"/>
      <c r="F491" s="6"/>
      <c r="G491" s="6"/>
      <c r="H491" s="6"/>
      <c r="I491" s="6"/>
      <c r="J491" s="6"/>
    </row>
    <row r="492" spans="2:10" ht="12.75" customHeight="1">
      <c r="B492" s="6"/>
      <c r="C492" s="6"/>
      <c r="D492" s="6"/>
      <c r="E492" s="6"/>
      <c r="F492" s="6"/>
      <c r="G492" s="6"/>
      <c r="H492" s="6"/>
      <c r="I492" s="6"/>
      <c r="J492" s="6"/>
    </row>
    <row r="493" spans="2:10" ht="12.75" customHeight="1">
      <c r="B493" s="6"/>
      <c r="C493" s="6"/>
      <c r="D493" s="6"/>
      <c r="E493" s="6"/>
      <c r="F493" s="6"/>
      <c r="G493" s="6"/>
      <c r="H493" s="6"/>
      <c r="I493" s="6"/>
      <c r="J493" s="6"/>
    </row>
    <row r="494" spans="2:10" ht="12.75" customHeight="1">
      <c r="B494" s="6"/>
      <c r="C494" s="6"/>
      <c r="D494" s="6"/>
      <c r="E494" s="6"/>
      <c r="F494" s="6"/>
      <c r="G494" s="6"/>
      <c r="H494" s="6"/>
      <c r="I494" s="6"/>
      <c r="J494" s="6"/>
    </row>
    <row r="495" spans="2:10" ht="12.75" customHeight="1">
      <c r="B495" s="6"/>
      <c r="C495" s="6"/>
      <c r="D495" s="6"/>
      <c r="E495" s="6"/>
      <c r="F495" s="6"/>
      <c r="G495" s="6"/>
      <c r="H495" s="6"/>
      <c r="I495" s="6"/>
      <c r="J495" s="6"/>
    </row>
    <row r="496" spans="2:10" ht="12.75" customHeight="1">
      <c r="B496" s="6"/>
      <c r="C496" s="6"/>
      <c r="D496" s="6"/>
      <c r="E496" s="6"/>
      <c r="F496" s="6"/>
      <c r="G496" s="6"/>
      <c r="H496" s="6"/>
      <c r="I496" s="6"/>
      <c r="J496" s="6"/>
    </row>
    <row r="497" spans="2:10" ht="12.75" customHeight="1">
      <c r="B497" s="6"/>
      <c r="C497" s="6"/>
      <c r="D497" s="6"/>
      <c r="E497" s="6"/>
      <c r="F497" s="6"/>
      <c r="G497" s="6"/>
      <c r="H497" s="6"/>
      <c r="I497" s="6"/>
      <c r="J497" s="6"/>
    </row>
    <row r="498" spans="2:10" ht="12.75" customHeight="1">
      <c r="B498" s="6"/>
      <c r="C498" s="6"/>
      <c r="D498" s="6"/>
      <c r="E498" s="6"/>
      <c r="F498" s="6"/>
      <c r="G498" s="6"/>
      <c r="H498" s="6"/>
      <c r="I498" s="6"/>
      <c r="J498" s="6"/>
    </row>
    <row r="499" spans="2:10" ht="12.75" customHeight="1">
      <c r="B499" s="6"/>
      <c r="C499" s="6"/>
      <c r="D499" s="6"/>
      <c r="E499" s="6"/>
      <c r="F499" s="6"/>
      <c r="G499" s="6"/>
      <c r="H499" s="6"/>
      <c r="I499" s="6"/>
      <c r="J499" s="6"/>
    </row>
    <row r="500" spans="2:10" ht="12.75" customHeight="1">
      <c r="B500" s="6"/>
      <c r="C500" s="6"/>
      <c r="D500" s="6"/>
      <c r="E500" s="6"/>
      <c r="F500" s="6"/>
      <c r="G500" s="6"/>
      <c r="H500" s="6"/>
      <c r="I500" s="6"/>
      <c r="J500" s="6"/>
    </row>
    <row r="501" spans="2:10" ht="12.75" customHeight="1">
      <c r="B501" s="6"/>
      <c r="C501" s="6"/>
      <c r="D501" s="6"/>
      <c r="E501" s="6"/>
      <c r="F501" s="6"/>
      <c r="G501" s="6"/>
      <c r="H501" s="6"/>
      <c r="I501" s="6"/>
      <c r="J501" s="6"/>
    </row>
    <row r="502" spans="2:10" ht="12.75" customHeight="1">
      <c r="B502" s="6"/>
      <c r="C502" s="6"/>
      <c r="D502" s="6"/>
      <c r="E502" s="6"/>
      <c r="F502" s="6"/>
      <c r="G502" s="6"/>
      <c r="H502" s="6"/>
      <c r="I502" s="6"/>
      <c r="J502" s="6"/>
    </row>
    <row r="503" spans="2:10" ht="12.75" customHeight="1">
      <c r="B503" s="6"/>
      <c r="C503" s="6"/>
      <c r="D503" s="6"/>
      <c r="E503" s="6"/>
      <c r="F503" s="6"/>
      <c r="G503" s="6"/>
      <c r="H503" s="6"/>
      <c r="I503" s="6"/>
      <c r="J503" s="6"/>
    </row>
    <row r="504" spans="2:10" ht="12.75" customHeight="1">
      <c r="B504" s="6"/>
      <c r="C504" s="6"/>
      <c r="D504" s="6"/>
      <c r="E504" s="6"/>
      <c r="F504" s="6"/>
      <c r="G504" s="6"/>
      <c r="H504" s="6"/>
      <c r="I504" s="6"/>
      <c r="J504" s="6"/>
    </row>
    <row r="505" spans="2:10" ht="12.75" customHeight="1">
      <c r="B505" s="6"/>
      <c r="C505" s="6"/>
      <c r="D505" s="6"/>
      <c r="E505" s="6"/>
      <c r="F505" s="6"/>
      <c r="G505" s="6"/>
      <c r="H505" s="6"/>
      <c r="I505" s="6"/>
      <c r="J505" s="6"/>
    </row>
    <row r="506" spans="2:10" ht="12.75" customHeight="1">
      <c r="B506" s="6"/>
      <c r="C506" s="6"/>
      <c r="D506" s="6"/>
      <c r="E506" s="6"/>
      <c r="F506" s="6"/>
      <c r="G506" s="6"/>
      <c r="H506" s="6"/>
      <c r="I506" s="6"/>
      <c r="J506" s="6"/>
    </row>
    <row r="507" spans="2:10" ht="12.75" customHeight="1">
      <c r="B507" s="6"/>
      <c r="C507" s="6"/>
      <c r="D507" s="6"/>
      <c r="E507" s="6"/>
      <c r="F507" s="6"/>
      <c r="G507" s="6"/>
      <c r="H507" s="6"/>
      <c r="I507" s="6"/>
      <c r="J507" s="6"/>
    </row>
    <row r="508" spans="2:10" ht="12.75" customHeight="1">
      <c r="B508" s="6"/>
      <c r="C508" s="6"/>
      <c r="D508" s="6"/>
      <c r="E508" s="6"/>
      <c r="F508" s="6"/>
      <c r="G508" s="6"/>
      <c r="H508" s="6"/>
      <c r="I508" s="6"/>
      <c r="J508" s="6"/>
    </row>
    <row r="509" spans="2:10" ht="12.75" customHeight="1">
      <c r="B509" s="6"/>
      <c r="C509" s="6"/>
      <c r="D509" s="6"/>
      <c r="E509" s="6"/>
      <c r="F509" s="6"/>
      <c r="G509" s="6"/>
      <c r="H509" s="6"/>
      <c r="I509" s="6"/>
      <c r="J509" s="6"/>
    </row>
    <row r="510" spans="2:10" ht="12.75" customHeight="1">
      <c r="B510" s="6"/>
      <c r="C510" s="6"/>
      <c r="D510" s="6"/>
      <c r="E510" s="6"/>
      <c r="F510" s="6"/>
      <c r="G510" s="6"/>
      <c r="H510" s="6"/>
      <c r="I510" s="6"/>
      <c r="J510" s="6"/>
    </row>
    <row r="511" spans="2:10" ht="12.75" customHeight="1">
      <c r="B511" s="6"/>
      <c r="C511" s="6"/>
      <c r="D511" s="6"/>
      <c r="E511" s="6"/>
      <c r="F511" s="6"/>
      <c r="G511" s="6"/>
      <c r="H511" s="6"/>
      <c r="I511" s="6"/>
      <c r="J511" s="6"/>
    </row>
    <row r="512" spans="2:10" ht="12.75" customHeight="1">
      <c r="B512" s="6"/>
      <c r="C512" s="6"/>
      <c r="D512" s="6"/>
      <c r="E512" s="6"/>
      <c r="F512" s="6"/>
      <c r="G512" s="6"/>
      <c r="H512" s="6"/>
      <c r="I512" s="6"/>
      <c r="J512" s="6"/>
    </row>
    <row r="513" spans="2:10" ht="12.75" customHeight="1">
      <c r="B513" s="6"/>
      <c r="C513" s="6"/>
      <c r="D513" s="6"/>
      <c r="E513" s="6"/>
      <c r="F513" s="6"/>
      <c r="G513" s="6"/>
      <c r="H513" s="6"/>
      <c r="I513" s="6"/>
      <c r="J513" s="6"/>
    </row>
    <row r="514" spans="2:10" ht="12.75" customHeight="1">
      <c r="B514" s="6"/>
      <c r="C514" s="6"/>
      <c r="D514" s="6"/>
      <c r="E514" s="6"/>
      <c r="F514" s="6"/>
      <c r="G514" s="6"/>
      <c r="H514" s="6"/>
      <c r="I514" s="6"/>
      <c r="J514" s="6"/>
    </row>
    <row r="515" spans="2:10" ht="12.75" customHeight="1">
      <c r="B515" s="6"/>
      <c r="C515" s="6"/>
      <c r="D515" s="6"/>
      <c r="E515" s="6"/>
      <c r="F515" s="6"/>
      <c r="G515" s="6"/>
      <c r="H515" s="6"/>
      <c r="I515" s="6"/>
      <c r="J515" s="6"/>
    </row>
    <row r="516" spans="2:10" ht="12.75" customHeight="1">
      <c r="B516" s="6"/>
      <c r="C516" s="6"/>
      <c r="D516" s="6"/>
      <c r="E516" s="6"/>
      <c r="F516" s="6"/>
      <c r="G516" s="6"/>
      <c r="H516" s="6"/>
      <c r="I516" s="6"/>
      <c r="J516" s="6"/>
    </row>
    <row r="517" spans="2:10" ht="12.75" customHeight="1">
      <c r="B517" s="6"/>
      <c r="C517" s="6"/>
      <c r="D517" s="6"/>
      <c r="E517" s="6"/>
      <c r="F517" s="6"/>
      <c r="G517" s="6"/>
      <c r="H517" s="6"/>
      <c r="I517" s="6"/>
      <c r="J517" s="6"/>
    </row>
    <row r="518" spans="2:10" ht="12.75" customHeight="1">
      <c r="B518" s="6"/>
      <c r="C518" s="6"/>
      <c r="D518" s="6"/>
      <c r="E518" s="6"/>
      <c r="F518" s="6"/>
      <c r="G518" s="6"/>
      <c r="H518" s="6"/>
      <c r="I518" s="6"/>
      <c r="J518" s="6"/>
    </row>
    <row r="519" spans="2:10" ht="12.75" customHeight="1">
      <c r="B519" s="6"/>
      <c r="C519" s="6"/>
      <c r="D519" s="6"/>
      <c r="E519" s="6"/>
      <c r="F519" s="6"/>
      <c r="G519" s="6"/>
      <c r="H519" s="6"/>
      <c r="I519" s="6"/>
      <c r="J519" s="6"/>
    </row>
    <row r="520" spans="2:10" ht="12.75" customHeight="1">
      <c r="B520" s="6"/>
      <c r="C520" s="6"/>
      <c r="D520" s="6"/>
      <c r="E520" s="6"/>
      <c r="F520" s="6"/>
      <c r="G520" s="6"/>
      <c r="H520" s="6"/>
      <c r="I520" s="6"/>
      <c r="J520" s="6"/>
    </row>
    <row r="521" spans="2:10" ht="12.75" customHeight="1">
      <c r="B521" s="6"/>
      <c r="C521" s="6"/>
      <c r="D521" s="6"/>
      <c r="E521" s="6"/>
      <c r="F521" s="6"/>
      <c r="G521" s="6"/>
      <c r="H521" s="6"/>
      <c r="I521" s="6"/>
      <c r="J521" s="6"/>
    </row>
    <row r="522" spans="2:10" ht="12.75" customHeight="1">
      <c r="B522" s="6"/>
      <c r="C522" s="6"/>
      <c r="D522" s="6"/>
      <c r="E522" s="6"/>
      <c r="F522" s="6"/>
      <c r="G522" s="6"/>
      <c r="H522" s="6"/>
      <c r="I522" s="6"/>
      <c r="J522" s="6"/>
    </row>
    <row r="523" spans="2:10" ht="12.75" customHeight="1">
      <c r="B523" s="6"/>
      <c r="C523" s="6"/>
      <c r="D523" s="6"/>
      <c r="E523" s="6"/>
      <c r="F523" s="6"/>
      <c r="G523" s="6"/>
      <c r="H523" s="6"/>
      <c r="I523" s="6"/>
      <c r="J523" s="6"/>
    </row>
    <row r="524" spans="2:10" ht="12.75" customHeight="1">
      <c r="B524" s="6"/>
      <c r="C524" s="6"/>
      <c r="D524" s="6"/>
      <c r="E524" s="6"/>
      <c r="F524" s="6"/>
      <c r="G524" s="6"/>
      <c r="H524" s="6"/>
      <c r="I524" s="6"/>
      <c r="J524" s="6"/>
    </row>
    <row r="525" spans="2:10" ht="12.75" customHeight="1">
      <c r="B525" s="6"/>
      <c r="C525" s="6"/>
      <c r="D525" s="6"/>
      <c r="E525" s="6"/>
      <c r="F525" s="6"/>
      <c r="G525" s="6"/>
      <c r="H525" s="6"/>
      <c r="I525" s="6"/>
      <c r="J525" s="6"/>
    </row>
    <row r="526" spans="2:10" ht="12.75" customHeight="1">
      <c r="B526" s="6"/>
      <c r="C526" s="6"/>
      <c r="D526" s="6"/>
      <c r="E526" s="6"/>
      <c r="F526" s="6"/>
      <c r="G526" s="6"/>
      <c r="H526" s="6"/>
      <c r="I526" s="6"/>
      <c r="J526" s="6"/>
    </row>
    <row r="527" spans="2:10" ht="12.75" customHeight="1">
      <c r="B527" s="6"/>
      <c r="C527" s="6"/>
      <c r="D527" s="6"/>
      <c r="E527" s="6"/>
      <c r="F527" s="6"/>
      <c r="G527" s="6"/>
      <c r="H527" s="6"/>
      <c r="I527" s="6"/>
      <c r="J527" s="6"/>
    </row>
    <row r="528" spans="2:10" ht="12.75" customHeight="1">
      <c r="B528" s="6"/>
      <c r="C528" s="6"/>
      <c r="D528" s="6"/>
      <c r="E528" s="6"/>
      <c r="F528" s="6"/>
      <c r="G528" s="6"/>
      <c r="H528" s="6"/>
      <c r="I528" s="6"/>
      <c r="J528" s="6"/>
    </row>
    <row r="529" spans="2:10" ht="12.75" customHeight="1">
      <c r="B529" s="6"/>
      <c r="C529" s="6"/>
      <c r="D529" s="6"/>
      <c r="E529" s="6"/>
      <c r="F529" s="6"/>
      <c r="G529" s="6"/>
      <c r="H529" s="6"/>
      <c r="I529" s="6"/>
      <c r="J529" s="6"/>
    </row>
    <row r="530" spans="2:10" ht="12.75" customHeight="1">
      <c r="B530" s="6"/>
      <c r="C530" s="6"/>
      <c r="D530" s="6"/>
      <c r="E530" s="6"/>
      <c r="F530" s="6"/>
      <c r="G530" s="6"/>
      <c r="H530" s="6"/>
      <c r="I530" s="6"/>
      <c r="J530" s="6"/>
    </row>
    <row r="531" spans="2:10" ht="12.75" customHeight="1">
      <c r="B531" s="6"/>
      <c r="C531" s="6"/>
      <c r="D531" s="6"/>
      <c r="E531" s="6"/>
      <c r="F531" s="6"/>
      <c r="G531" s="6"/>
      <c r="H531" s="6"/>
      <c r="I531" s="6"/>
      <c r="J531" s="6"/>
    </row>
    <row r="532" spans="2:10" ht="12.75" customHeight="1">
      <c r="B532" s="6"/>
      <c r="C532" s="6"/>
      <c r="D532" s="6"/>
      <c r="E532" s="6"/>
      <c r="F532" s="6"/>
      <c r="G532" s="6"/>
      <c r="H532" s="6"/>
      <c r="I532" s="6"/>
      <c r="J532" s="6"/>
    </row>
    <row r="533" spans="2:10" ht="12.75" customHeight="1">
      <c r="B533" s="6"/>
      <c r="C533" s="6"/>
      <c r="D533" s="6"/>
      <c r="E533" s="6"/>
      <c r="F533" s="6"/>
      <c r="G533" s="6"/>
      <c r="H533" s="6"/>
      <c r="I533" s="6"/>
      <c r="J533" s="6"/>
    </row>
    <row r="534" spans="2:10" ht="12.75" customHeight="1">
      <c r="B534" s="6"/>
      <c r="C534" s="6"/>
      <c r="D534" s="6"/>
      <c r="E534" s="6"/>
      <c r="F534" s="6"/>
      <c r="G534" s="6"/>
      <c r="H534" s="6"/>
      <c r="I534" s="6"/>
      <c r="J534" s="6"/>
    </row>
    <row r="535" spans="2:10" ht="12.75" customHeight="1">
      <c r="B535" s="6"/>
      <c r="C535" s="6"/>
      <c r="D535" s="6"/>
      <c r="E535" s="6"/>
      <c r="F535" s="6"/>
      <c r="G535" s="6"/>
      <c r="H535" s="6"/>
      <c r="I535" s="6"/>
      <c r="J535" s="6"/>
    </row>
    <row r="536" spans="2:10" ht="12.75" customHeight="1">
      <c r="B536" s="6"/>
      <c r="C536" s="6"/>
      <c r="D536" s="6"/>
      <c r="E536" s="6"/>
      <c r="F536" s="6"/>
      <c r="G536" s="6"/>
      <c r="H536" s="6"/>
      <c r="I536" s="6"/>
      <c r="J536" s="6"/>
    </row>
    <row r="537" spans="2:10" ht="12.75" customHeight="1">
      <c r="B537" s="6"/>
      <c r="C537" s="6"/>
      <c r="D537" s="6"/>
      <c r="E537" s="6"/>
      <c r="F537" s="6"/>
      <c r="G537" s="6"/>
      <c r="H537" s="6"/>
      <c r="I537" s="6"/>
      <c r="J537" s="6"/>
    </row>
    <row r="538" spans="2:10" ht="12.75" customHeight="1">
      <c r="B538" s="6"/>
      <c r="C538" s="6"/>
      <c r="D538" s="6"/>
      <c r="E538" s="6"/>
      <c r="F538" s="6"/>
      <c r="G538" s="6"/>
      <c r="H538" s="6"/>
      <c r="I538" s="6"/>
      <c r="J538" s="6"/>
    </row>
    <row r="539" spans="2:10" ht="12.75" customHeight="1">
      <c r="B539" s="6"/>
      <c r="C539" s="6"/>
      <c r="D539" s="6"/>
      <c r="E539" s="6"/>
      <c r="F539" s="6"/>
      <c r="G539" s="6"/>
      <c r="H539" s="6"/>
      <c r="I539" s="6"/>
      <c r="J539" s="6"/>
    </row>
    <row r="540" spans="2:10" ht="12.75" customHeight="1">
      <c r="B540" s="6"/>
      <c r="C540" s="6"/>
      <c r="D540" s="6"/>
      <c r="E540" s="6"/>
      <c r="F540" s="6"/>
      <c r="G540" s="6"/>
      <c r="H540" s="6"/>
      <c r="I540" s="6"/>
      <c r="J540" s="6"/>
    </row>
    <row r="541" spans="2:10" ht="12.75" customHeight="1">
      <c r="B541" s="6"/>
      <c r="C541" s="6"/>
      <c r="D541" s="6"/>
      <c r="E541" s="6"/>
      <c r="F541" s="6"/>
      <c r="G541" s="6"/>
      <c r="H541" s="6"/>
      <c r="I541" s="6"/>
      <c r="J541" s="6"/>
    </row>
    <row r="542" spans="2:10" ht="12.75" customHeight="1">
      <c r="B542" s="6"/>
      <c r="C542" s="6"/>
      <c r="D542" s="6"/>
      <c r="E542" s="6"/>
      <c r="F542" s="6"/>
      <c r="G542" s="6"/>
      <c r="H542" s="6"/>
      <c r="I542" s="6"/>
      <c r="J542" s="6"/>
    </row>
    <row r="543" spans="2:10" ht="12.75" customHeight="1">
      <c r="B543" s="6"/>
      <c r="C543" s="6"/>
      <c r="D543" s="6"/>
      <c r="E543" s="6"/>
      <c r="F543" s="6"/>
      <c r="G543" s="6"/>
      <c r="H543" s="6"/>
      <c r="I543" s="6"/>
      <c r="J543" s="6"/>
    </row>
    <row r="544" spans="2:10" ht="12.75" customHeight="1">
      <c r="B544" s="6"/>
      <c r="C544" s="6"/>
      <c r="D544" s="6"/>
      <c r="E544" s="6"/>
      <c r="F544" s="6"/>
      <c r="G544" s="6"/>
      <c r="H544" s="6"/>
      <c r="I544" s="6"/>
      <c r="J544" s="6"/>
    </row>
    <row r="545" spans="2:10" ht="12.75" customHeight="1">
      <c r="B545" s="6"/>
      <c r="C545" s="6"/>
      <c r="D545" s="6"/>
      <c r="E545" s="6"/>
      <c r="F545" s="6"/>
      <c r="G545" s="6"/>
      <c r="H545" s="6"/>
      <c r="I545" s="6"/>
      <c r="J545" s="6"/>
    </row>
    <row r="546" spans="2:10" ht="12.75" customHeight="1">
      <c r="B546" s="6"/>
      <c r="C546" s="6"/>
      <c r="D546" s="6"/>
      <c r="E546" s="6"/>
      <c r="F546" s="6"/>
      <c r="G546" s="6"/>
      <c r="H546" s="6"/>
      <c r="I546" s="6"/>
      <c r="J546" s="6"/>
    </row>
    <row r="547" spans="2:10" ht="12.75" customHeight="1">
      <c r="B547" s="6"/>
      <c r="C547" s="6"/>
      <c r="D547" s="6"/>
      <c r="E547" s="6"/>
      <c r="F547" s="6"/>
      <c r="G547" s="6"/>
      <c r="H547" s="6"/>
      <c r="I547" s="6"/>
      <c r="J547" s="6"/>
    </row>
    <row r="548" spans="2:10" ht="12.75" customHeight="1">
      <c r="B548" s="6"/>
      <c r="C548" s="6"/>
      <c r="D548" s="6"/>
      <c r="E548" s="6"/>
      <c r="F548" s="6"/>
      <c r="G548" s="6"/>
      <c r="H548" s="6"/>
      <c r="I548" s="6"/>
      <c r="J548" s="6"/>
    </row>
    <row r="549" spans="2:10" ht="12.75" customHeight="1">
      <c r="B549" s="6"/>
      <c r="C549" s="6"/>
      <c r="D549" s="6"/>
      <c r="E549" s="6"/>
      <c r="F549" s="6"/>
      <c r="G549" s="6"/>
      <c r="H549" s="6"/>
      <c r="I549" s="6"/>
      <c r="J549" s="6"/>
    </row>
    <row r="550" spans="2:10" ht="12.75" customHeight="1">
      <c r="B550" s="6"/>
      <c r="C550" s="6"/>
      <c r="D550" s="6"/>
      <c r="E550" s="6"/>
      <c r="F550" s="6"/>
      <c r="G550" s="6"/>
      <c r="H550" s="6"/>
      <c r="I550" s="6"/>
      <c r="J550" s="6"/>
    </row>
    <row r="551" spans="2:10" ht="12.75" customHeight="1">
      <c r="B551" s="6"/>
      <c r="C551" s="6"/>
      <c r="D551" s="6"/>
      <c r="E551" s="6"/>
      <c r="F551" s="6"/>
      <c r="G551" s="6"/>
      <c r="H551" s="6"/>
      <c r="I551" s="6"/>
      <c r="J551" s="6"/>
    </row>
    <row r="552" spans="2:10" ht="12.75" customHeight="1">
      <c r="B552" s="6"/>
      <c r="C552" s="6"/>
      <c r="D552" s="6"/>
      <c r="E552" s="6"/>
      <c r="F552" s="6"/>
      <c r="G552" s="6"/>
      <c r="H552" s="6"/>
      <c r="I552" s="6"/>
      <c r="J552" s="6"/>
    </row>
    <row r="553" spans="2:10" ht="12.75" customHeight="1">
      <c r="B553" s="6"/>
      <c r="C553" s="6"/>
      <c r="D553" s="6"/>
      <c r="E553" s="6"/>
      <c r="F553" s="6"/>
      <c r="G553" s="6"/>
      <c r="H553" s="6"/>
      <c r="I553" s="6"/>
      <c r="J553" s="6"/>
    </row>
    <row r="554" spans="2:10" ht="12.75" customHeight="1">
      <c r="B554" s="6"/>
      <c r="C554" s="6"/>
      <c r="D554" s="6"/>
      <c r="E554" s="6"/>
      <c r="F554" s="6"/>
      <c r="G554" s="6"/>
      <c r="H554" s="6"/>
      <c r="I554" s="6"/>
      <c r="J554" s="6"/>
    </row>
    <row r="555" spans="2:10" ht="12.75" customHeight="1">
      <c r="B555" s="6"/>
      <c r="C555" s="6"/>
      <c r="D555" s="6"/>
      <c r="E555" s="6"/>
      <c r="F555" s="6"/>
      <c r="G555" s="6"/>
      <c r="H555" s="6"/>
      <c r="I555" s="6"/>
      <c r="J555" s="6"/>
    </row>
    <row r="556" spans="2:10" ht="12.75" customHeight="1">
      <c r="B556" s="6"/>
      <c r="C556" s="6"/>
      <c r="D556" s="6"/>
      <c r="E556" s="6"/>
      <c r="F556" s="6"/>
      <c r="G556" s="6"/>
      <c r="H556" s="6"/>
      <c r="I556" s="6"/>
      <c r="J556" s="6"/>
    </row>
    <row r="557" spans="2:10" ht="12.75" customHeight="1">
      <c r="B557" s="6"/>
      <c r="C557" s="6"/>
      <c r="D557" s="6"/>
      <c r="E557" s="6"/>
      <c r="F557" s="6"/>
      <c r="G557" s="6"/>
      <c r="H557" s="6"/>
      <c r="I557" s="6"/>
      <c r="J557" s="6"/>
    </row>
    <row r="558" spans="2:10" ht="12.75" customHeight="1">
      <c r="B558" s="6"/>
      <c r="C558" s="6"/>
      <c r="D558" s="6"/>
      <c r="E558" s="6"/>
      <c r="F558" s="6"/>
      <c r="G558" s="6"/>
      <c r="H558" s="6"/>
      <c r="I558" s="6"/>
      <c r="J558" s="6"/>
    </row>
    <row r="559" spans="2:10" ht="12.75" customHeight="1">
      <c r="B559" s="6"/>
      <c r="C559" s="6"/>
      <c r="D559" s="6"/>
      <c r="E559" s="6"/>
      <c r="F559" s="6"/>
      <c r="G559" s="6"/>
      <c r="H559" s="6"/>
      <c r="I559" s="6"/>
      <c r="J559" s="6"/>
    </row>
    <row r="560" spans="2:10" ht="12.75" customHeight="1">
      <c r="B560" s="6"/>
      <c r="C560" s="6"/>
      <c r="D560" s="6"/>
      <c r="E560" s="6"/>
      <c r="F560" s="6"/>
      <c r="G560" s="6"/>
      <c r="H560" s="6"/>
      <c r="I560" s="6"/>
      <c r="J560" s="6"/>
    </row>
    <row r="561" spans="2:10" ht="12.75" customHeight="1">
      <c r="B561" s="6"/>
      <c r="C561" s="6"/>
      <c r="D561" s="6"/>
      <c r="E561" s="6"/>
      <c r="F561" s="6"/>
      <c r="G561" s="6"/>
      <c r="H561" s="6"/>
      <c r="I561" s="6"/>
      <c r="J561" s="6"/>
    </row>
    <row r="562" spans="2:10" ht="12.75" customHeight="1">
      <c r="B562" s="6"/>
      <c r="C562" s="6"/>
      <c r="D562" s="6"/>
      <c r="E562" s="6"/>
      <c r="F562" s="6"/>
      <c r="G562" s="6"/>
      <c r="H562" s="6"/>
      <c r="I562" s="6"/>
      <c r="J562" s="6"/>
    </row>
    <row r="563" spans="2:10" ht="12.75" customHeight="1">
      <c r="B563" s="6"/>
      <c r="C563" s="6"/>
      <c r="D563" s="6"/>
      <c r="E563" s="6"/>
      <c r="F563" s="6"/>
      <c r="G563" s="6"/>
      <c r="H563" s="6"/>
      <c r="I563" s="6"/>
      <c r="J563" s="6"/>
    </row>
    <row r="564" spans="2:10" ht="12.75" customHeight="1">
      <c r="B564" s="6"/>
      <c r="C564" s="6"/>
      <c r="D564" s="6"/>
      <c r="E564" s="6"/>
      <c r="F564" s="6"/>
      <c r="G564" s="6"/>
      <c r="H564" s="6"/>
      <c r="I564" s="6"/>
      <c r="J564" s="6"/>
    </row>
    <row r="565" spans="2:10" ht="12.75" customHeight="1">
      <c r="B565" s="6"/>
      <c r="C565" s="6"/>
      <c r="D565" s="6"/>
      <c r="E565" s="6"/>
      <c r="F565" s="6"/>
      <c r="G565" s="6"/>
      <c r="H565" s="6"/>
      <c r="I565" s="6"/>
      <c r="J565" s="6"/>
    </row>
    <row r="566" spans="2:10" ht="12.75" customHeight="1">
      <c r="B566" s="6"/>
      <c r="C566" s="6"/>
      <c r="D566" s="6"/>
      <c r="E566" s="6"/>
      <c r="F566" s="6"/>
      <c r="G566" s="6"/>
      <c r="H566" s="6"/>
      <c r="I566" s="6"/>
      <c r="J566" s="6"/>
    </row>
    <row r="567" spans="2:10" ht="12.75" customHeight="1">
      <c r="B567" s="6"/>
      <c r="C567" s="6"/>
      <c r="D567" s="6"/>
      <c r="E567" s="6"/>
      <c r="F567" s="6"/>
      <c r="G567" s="6"/>
      <c r="H567" s="6"/>
      <c r="I567" s="6"/>
      <c r="J567" s="6"/>
    </row>
    <row r="568" spans="2:10" ht="12.75" customHeight="1">
      <c r="B568" s="6"/>
      <c r="C568" s="6"/>
      <c r="D568" s="6"/>
      <c r="E568" s="6"/>
      <c r="F568" s="6"/>
      <c r="G568" s="6"/>
      <c r="H568" s="6"/>
      <c r="I568" s="6"/>
      <c r="J568" s="6"/>
    </row>
    <row r="569" spans="2:10" ht="12.75" customHeight="1">
      <c r="B569" s="6"/>
      <c r="C569" s="6"/>
      <c r="D569" s="6"/>
      <c r="E569" s="6"/>
      <c r="F569" s="6"/>
      <c r="G569" s="6"/>
      <c r="H569" s="6"/>
      <c r="I569" s="6"/>
      <c r="J569" s="6"/>
    </row>
    <row r="570" spans="2:10" ht="12.75" customHeight="1">
      <c r="B570" s="6"/>
      <c r="C570" s="6"/>
      <c r="D570" s="6"/>
      <c r="E570" s="6"/>
      <c r="F570" s="6"/>
      <c r="G570" s="6"/>
      <c r="H570" s="6"/>
      <c r="I570" s="6"/>
      <c r="J570" s="6"/>
    </row>
    <row r="571" spans="2:10" ht="12.75" customHeight="1">
      <c r="B571" s="6"/>
      <c r="C571" s="6"/>
      <c r="D571" s="6"/>
      <c r="E571" s="6"/>
      <c r="F571" s="6"/>
      <c r="G571" s="6"/>
      <c r="H571" s="6"/>
      <c r="I571" s="6"/>
      <c r="J571" s="6"/>
    </row>
    <row r="572" spans="2:10" ht="12.75" customHeight="1">
      <c r="B572" s="6"/>
      <c r="C572" s="6"/>
      <c r="D572" s="6"/>
      <c r="E572" s="6"/>
      <c r="F572" s="6"/>
      <c r="G572" s="6"/>
      <c r="H572" s="6"/>
      <c r="I572" s="6"/>
      <c r="J572" s="6"/>
    </row>
    <row r="573" spans="2:10" ht="12.75" customHeight="1">
      <c r="B573" s="6"/>
      <c r="C573" s="6"/>
      <c r="D573" s="6"/>
      <c r="E573" s="6"/>
      <c r="F573" s="6"/>
      <c r="G573" s="6"/>
      <c r="H573" s="6"/>
      <c r="I573" s="6"/>
      <c r="J573" s="6"/>
    </row>
    <row r="574" spans="2:10" ht="12.75" customHeight="1">
      <c r="B574" s="6"/>
      <c r="C574" s="6"/>
      <c r="D574" s="6"/>
      <c r="E574" s="6"/>
      <c r="F574" s="6"/>
      <c r="G574" s="6"/>
      <c r="H574" s="6"/>
      <c r="I574" s="6"/>
      <c r="J574" s="6"/>
    </row>
    <row r="575" spans="2:10" ht="12.75" customHeight="1">
      <c r="B575" s="6"/>
      <c r="C575" s="6"/>
      <c r="D575" s="6"/>
      <c r="E575" s="6"/>
      <c r="F575" s="6"/>
      <c r="G575" s="6"/>
      <c r="H575" s="6"/>
      <c r="I575" s="6"/>
      <c r="J575" s="6"/>
    </row>
    <row r="576" spans="2:10" ht="12.75" customHeight="1">
      <c r="B576" s="6"/>
      <c r="C576" s="6"/>
      <c r="D576" s="6"/>
      <c r="E576" s="6"/>
      <c r="F576" s="6"/>
      <c r="G576" s="6"/>
      <c r="H576" s="6"/>
      <c r="I576" s="6"/>
      <c r="J576" s="6"/>
    </row>
    <row r="577" spans="2:10" ht="12.75" customHeight="1">
      <c r="B577" s="6"/>
      <c r="C577" s="6"/>
      <c r="D577" s="6"/>
      <c r="E577" s="6"/>
      <c r="F577" s="6"/>
      <c r="G577" s="6"/>
      <c r="H577" s="6"/>
      <c r="I577" s="6"/>
      <c r="J577" s="6"/>
    </row>
    <row r="578" spans="2:10" ht="12.75" customHeight="1">
      <c r="B578" s="6"/>
      <c r="C578" s="6"/>
      <c r="D578" s="6"/>
      <c r="E578" s="6"/>
      <c r="F578" s="6"/>
      <c r="G578" s="6"/>
      <c r="H578" s="6"/>
      <c r="I578" s="6"/>
      <c r="J578" s="6"/>
    </row>
    <row r="579" spans="2:10" ht="12.75" customHeight="1">
      <c r="B579" s="6"/>
      <c r="C579" s="6"/>
      <c r="D579" s="6"/>
      <c r="E579" s="6"/>
      <c r="F579" s="6"/>
      <c r="G579" s="6"/>
      <c r="H579" s="6"/>
      <c r="I579" s="6"/>
      <c r="J579" s="6"/>
    </row>
    <row r="580" spans="2:10" ht="12.75" customHeight="1">
      <c r="B580" s="6"/>
      <c r="C580" s="6"/>
      <c r="D580" s="6"/>
      <c r="E580" s="6"/>
      <c r="F580" s="6"/>
      <c r="G580" s="6"/>
      <c r="H580" s="6"/>
      <c r="I580" s="6"/>
      <c r="J580" s="6"/>
    </row>
    <row r="581" spans="2:10" ht="12.75" customHeight="1">
      <c r="B581" s="6"/>
      <c r="C581" s="6"/>
      <c r="D581" s="6"/>
      <c r="E581" s="6"/>
      <c r="F581" s="6"/>
      <c r="G581" s="6"/>
      <c r="H581" s="6"/>
      <c r="I581" s="6"/>
      <c r="J581" s="6"/>
    </row>
    <row r="582" spans="2:10" ht="12.75" customHeight="1">
      <c r="B582" s="6"/>
      <c r="C582" s="6"/>
      <c r="D582" s="6"/>
      <c r="E582" s="6"/>
      <c r="F582" s="6"/>
      <c r="G582" s="6"/>
      <c r="H582" s="6"/>
      <c r="I582" s="6"/>
      <c r="J582" s="6"/>
    </row>
    <row r="583" spans="2:10" ht="12.75" customHeight="1">
      <c r="B583" s="6"/>
      <c r="C583" s="6"/>
      <c r="D583" s="6"/>
      <c r="E583" s="6"/>
      <c r="F583" s="6"/>
      <c r="G583" s="6"/>
      <c r="H583" s="6"/>
      <c r="I583" s="6"/>
      <c r="J583" s="6"/>
    </row>
    <row r="584" spans="2:10" ht="12.75" customHeight="1">
      <c r="B584" s="6"/>
      <c r="C584" s="6"/>
      <c r="D584" s="6"/>
      <c r="E584" s="6"/>
      <c r="F584" s="6"/>
      <c r="G584" s="6"/>
      <c r="H584" s="6"/>
      <c r="I584" s="6"/>
      <c r="J584" s="6"/>
    </row>
    <row r="585" spans="2:10" ht="12.75" customHeight="1">
      <c r="B585" s="6"/>
      <c r="C585" s="6"/>
      <c r="D585" s="6"/>
      <c r="E585" s="6"/>
      <c r="F585" s="6"/>
      <c r="G585" s="6"/>
      <c r="H585" s="6"/>
      <c r="I585" s="6"/>
      <c r="J585" s="6"/>
    </row>
    <row r="586" spans="2:10" ht="12.75" customHeight="1">
      <c r="B586" s="6"/>
      <c r="C586" s="6"/>
      <c r="D586" s="6"/>
      <c r="E586" s="6"/>
      <c r="F586" s="6"/>
      <c r="G586" s="6"/>
      <c r="H586" s="6"/>
      <c r="I586" s="6"/>
      <c r="J586" s="6"/>
    </row>
    <row r="587" spans="2:10" ht="12.75" customHeight="1">
      <c r="B587" s="6"/>
      <c r="C587" s="6"/>
      <c r="D587" s="6"/>
      <c r="E587" s="6"/>
      <c r="F587" s="6"/>
      <c r="G587" s="6"/>
      <c r="H587" s="6"/>
      <c r="I587" s="6"/>
      <c r="J587" s="6"/>
    </row>
    <row r="588" spans="2:10" ht="12.75" customHeight="1">
      <c r="B588" s="6"/>
      <c r="C588" s="6"/>
      <c r="D588" s="6"/>
      <c r="E588" s="6"/>
      <c r="F588" s="6"/>
      <c r="G588" s="6"/>
      <c r="H588" s="6"/>
      <c r="I588" s="6"/>
      <c r="J588" s="6"/>
    </row>
    <row r="589" spans="2:10" ht="12.75" customHeight="1">
      <c r="B589" s="6"/>
      <c r="C589" s="6"/>
      <c r="D589" s="6"/>
      <c r="E589" s="6"/>
      <c r="F589" s="6"/>
      <c r="G589" s="6"/>
      <c r="H589" s="6"/>
      <c r="I589" s="6"/>
      <c r="J589" s="6"/>
    </row>
    <row r="590" spans="2:10" ht="12.75" customHeight="1">
      <c r="B590" s="6"/>
      <c r="C590" s="6"/>
      <c r="D590" s="6"/>
      <c r="E590" s="6"/>
      <c r="F590" s="6"/>
      <c r="G590" s="6"/>
      <c r="H590" s="6"/>
      <c r="I590" s="6"/>
      <c r="J590" s="6"/>
    </row>
    <row r="591" spans="2:10" ht="12.75" customHeight="1">
      <c r="B591" s="6"/>
      <c r="C591" s="6"/>
      <c r="D591" s="6"/>
      <c r="E591" s="6"/>
      <c r="F591" s="6"/>
      <c r="G591" s="6"/>
      <c r="H591" s="6"/>
      <c r="I591" s="6"/>
      <c r="J591" s="6"/>
    </row>
    <row r="592" spans="2:10" ht="12.75" customHeight="1">
      <c r="B592" s="6"/>
      <c r="C592" s="6"/>
      <c r="D592" s="6"/>
      <c r="E592" s="6"/>
      <c r="F592" s="6"/>
      <c r="G592" s="6"/>
      <c r="H592" s="6"/>
      <c r="I592" s="6"/>
      <c r="J592" s="6"/>
    </row>
    <row r="593" spans="2:10" ht="12.75" customHeight="1">
      <c r="B593" s="6"/>
      <c r="C593" s="6"/>
      <c r="D593" s="6"/>
      <c r="E593" s="6"/>
      <c r="F593" s="6"/>
      <c r="G593" s="6"/>
      <c r="H593" s="6"/>
      <c r="I593" s="6"/>
      <c r="J593" s="6"/>
    </row>
    <row r="594" spans="2:10" ht="12.75" customHeight="1">
      <c r="B594" s="6"/>
      <c r="C594" s="6"/>
      <c r="D594" s="6"/>
      <c r="E594" s="6"/>
      <c r="F594" s="6"/>
      <c r="G594" s="6"/>
      <c r="H594" s="6"/>
      <c r="I594" s="6"/>
      <c r="J594" s="6"/>
    </row>
    <row r="595" spans="2:10" ht="12.75" customHeight="1">
      <c r="B595" s="6"/>
      <c r="C595" s="6"/>
      <c r="D595" s="6"/>
      <c r="E595" s="6"/>
      <c r="F595" s="6"/>
      <c r="G595" s="6"/>
      <c r="H595" s="6"/>
      <c r="I595" s="6"/>
      <c r="J595" s="6"/>
    </row>
    <row r="596" spans="2:10" ht="12.75" customHeight="1">
      <c r="B596" s="6"/>
      <c r="C596" s="6"/>
      <c r="D596" s="6"/>
      <c r="E596" s="6"/>
      <c r="F596" s="6"/>
      <c r="G596" s="6"/>
      <c r="H596" s="6"/>
      <c r="I596" s="6"/>
      <c r="J596" s="6"/>
    </row>
    <row r="597" spans="2:10" ht="12.75" customHeight="1">
      <c r="B597" s="6"/>
      <c r="C597" s="6"/>
      <c r="D597" s="6"/>
      <c r="E597" s="6"/>
      <c r="F597" s="6"/>
      <c r="G597" s="6"/>
      <c r="H597" s="6"/>
      <c r="I597" s="6"/>
      <c r="J597" s="6"/>
    </row>
    <row r="598" spans="2:10" ht="12.75" customHeight="1">
      <c r="B598" s="6"/>
      <c r="C598" s="6"/>
      <c r="D598" s="6"/>
      <c r="E598" s="6"/>
      <c r="F598" s="6"/>
      <c r="G598" s="6"/>
      <c r="H598" s="6"/>
      <c r="I598" s="6"/>
      <c r="J598" s="6"/>
    </row>
    <row r="599" spans="2:10" ht="12.75" customHeight="1">
      <c r="B599" s="6"/>
      <c r="C599" s="6"/>
      <c r="D599" s="6"/>
      <c r="E599" s="6"/>
      <c r="F599" s="6"/>
      <c r="G599" s="6"/>
      <c r="H599" s="6"/>
      <c r="I599" s="6"/>
      <c r="J599" s="6"/>
    </row>
    <row r="600" spans="2:10" ht="12.75" customHeight="1">
      <c r="B600" s="6"/>
      <c r="C600" s="6"/>
      <c r="D600" s="6"/>
      <c r="E600" s="6"/>
      <c r="F600" s="6"/>
      <c r="G600" s="6"/>
      <c r="H600" s="6"/>
      <c r="I600" s="6"/>
      <c r="J600" s="6"/>
    </row>
    <row r="601" spans="2:10" ht="12.75" customHeight="1">
      <c r="B601" s="6"/>
      <c r="C601" s="6"/>
      <c r="D601" s="6"/>
      <c r="E601" s="6"/>
      <c r="F601" s="6"/>
      <c r="G601" s="6"/>
      <c r="H601" s="6"/>
      <c r="I601" s="6"/>
      <c r="J601" s="6"/>
    </row>
    <row r="602" spans="2:10" ht="12.75" customHeight="1">
      <c r="B602" s="6"/>
      <c r="C602" s="6"/>
      <c r="D602" s="6"/>
      <c r="E602" s="6"/>
      <c r="F602" s="6"/>
      <c r="G602" s="6"/>
      <c r="H602" s="6"/>
      <c r="I602" s="6"/>
      <c r="J602" s="6"/>
    </row>
    <row r="603" spans="2:10" ht="12.75" customHeight="1">
      <c r="B603" s="6"/>
      <c r="C603" s="6"/>
      <c r="D603" s="6"/>
      <c r="E603" s="6"/>
      <c r="F603" s="6"/>
      <c r="G603" s="6"/>
      <c r="H603" s="6"/>
      <c r="I603" s="6"/>
      <c r="J603" s="6"/>
    </row>
    <row r="604" spans="2:10" ht="12.75" customHeight="1">
      <c r="B604" s="6"/>
      <c r="C604" s="6"/>
      <c r="D604" s="6"/>
      <c r="E604" s="6"/>
      <c r="F604" s="6"/>
      <c r="G604" s="6"/>
      <c r="H604" s="6"/>
      <c r="I604" s="6"/>
      <c r="J604" s="6"/>
    </row>
    <row r="605" spans="2:10" ht="12.75" customHeight="1">
      <c r="B605" s="6"/>
      <c r="C605" s="6"/>
      <c r="D605" s="6"/>
      <c r="E605" s="6"/>
      <c r="F605" s="6"/>
      <c r="G605" s="6"/>
      <c r="H605" s="6"/>
      <c r="I605" s="6"/>
      <c r="J605" s="6"/>
    </row>
    <row r="606" spans="2:10" ht="12.75" customHeight="1">
      <c r="B606" s="6"/>
      <c r="C606" s="6"/>
      <c r="D606" s="6"/>
      <c r="E606" s="6"/>
      <c r="F606" s="6"/>
      <c r="G606" s="6"/>
      <c r="H606" s="6"/>
      <c r="I606" s="6"/>
      <c r="J606" s="6"/>
    </row>
    <row r="607" spans="2:10" ht="12.75" customHeight="1">
      <c r="B607" s="6"/>
      <c r="C607" s="6"/>
      <c r="D607" s="6"/>
      <c r="E607" s="6"/>
      <c r="F607" s="6"/>
      <c r="G607" s="6"/>
      <c r="H607" s="6"/>
      <c r="I607" s="6"/>
      <c r="J607" s="6"/>
    </row>
    <row r="608" spans="2:10" ht="12.75" customHeight="1">
      <c r="B608" s="6"/>
      <c r="C608" s="6"/>
      <c r="D608" s="6"/>
      <c r="E608" s="6"/>
      <c r="F608" s="6"/>
      <c r="G608" s="6"/>
      <c r="H608" s="6"/>
      <c r="I608" s="6"/>
      <c r="J608" s="6"/>
    </row>
    <row r="609" spans="2:10" ht="12.75" customHeight="1">
      <c r="B609" s="6"/>
      <c r="C609" s="6"/>
      <c r="D609" s="6"/>
      <c r="E609" s="6"/>
      <c r="F609" s="6"/>
      <c r="G609" s="6"/>
      <c r="H609" s="6"/>
      <c r="I609" s="6"/>
      <c r="J609" s="6"/>
    </row>
    <row r="610" spans="2:10" ht="12.75" customHeight="1">
      <c r="B610" s="6"/>
      <c r="C610" s="6"/>
      <c r="D610" s="6"/>
      <c r="E610" s="6"/>
      <c r="F610" s="6"/>
      <c r="G610" s="6"/>
      <c r="H610" s="6"/>
      <c r="I610" s="6"/>
      <c r="J610" s="6"/>
    </row>
    <row r="611" spans="2:10" ht="12.75" customHeight="1">
      <c r="B611" s="6"/>
      <c r="C611" s="6"/>
      <c r="D611" s="6"/>
      <c r="E611" s="6"/>
      <c r="F611" s="6"/>
      <c r="G611" s="6"/>
      <c r="H611" s="6"/>
      <c r="I611" s="6"/>
      <c r="J611" s="6"/>
    </row>
    <row r="612" spans="2:10" ht="12.75" customHeight="1">
      <c r="B612" s="6"/>
      <c r="C612" s="6"/>
      <c r="D612" s="6"/>
      <c r="E612" s="6"/>
      <c r="F612" s="6"/>
      <c r="G612" s="6"/>
      <c r="H612" s="6"/>
      <c r="I612" s="6"/>
      <c r="J612" s="6"/>
    </row>
    <row r="613" spans="2:10" ht="12.75" customHeight="1">
      <c r="B613" s="6"/>
      <c r="C613" s="6"/>
      <c r="D613" s="6"/>
      <c r="E613" s="6"/>
      <c r="F613" s="6"/>
      <c r="G613" s="6"/>
      <c r="H613" s="6"/>
      <c r="I613" s="6"/>
      <c r="J613" s="6"/>
    </row>
    <row r="614" spans="2:10" ht="12.75" customHeight="1">
      <c r="B614" s="6"/>
      <c r="C614" s="6"/>
      <c r="D614" s="6"/>
      <c r="E614" s="6"/>
      <c r="F614" s="6"/>
      <c r="G614" s="6"/>
      <c r="H614" s="6"/>
      <c r="I614" s="6"/>
      <c r="J614" s="6"/>
    </row>
    <row r="615" spans="2:10" ht="12.75" customHeight="1">
      <c r="B615" s="6"/>
      <c r="C615" s="6"/>
      <c r="D615" s="6"/>
      <c r="E615" s="6"/>
      <c r="F615" s="6"/>
      <c r="G615" s="6"/>
      <c r="H615" s="6"/>
      <c r="I615" s="6"/>
      <c r="J615" s="6"/>
    </row>
    <row r="616" spans="2:10" ht="12.75" customHeight="1">
      <c r="B616" s="6"/>
      <c r="C616" s="6"/>
      <c r="D616" s="6"/>
      <c r="E616" s="6"/>
      <c r="F616" s="6"/>
      <c r="G616" s="6"/>
      <c r="H616" s="6"/>
      <c r="I616" s="6"/>
      <c r="J616" s="6"/>
    </row>
    <row r="617" spans="2:10" ht="12.75" customHeight="1">
      <c r="B617" s="6"/>
      <c r="C617" s="6"/>
      <c r="D617" s="6"/>
      <c r="E617" s="6"/>
      <c r="F617" s="6"/>
      <c r="G617" s="6"/>
      <c r="H617" s="6"/>
      <c r="I617" s="6"/>
      <c r="J617" s="6"/>
    </row>
    <row r="618" spans="2:10" ht="12.75" customHeight="1">
      <c r="B618" s="6"/>
      <c r="C618" s="6"/>
      <c r="D618" s="6"/>
      <c r="E618" s="6"/>
      <c r="F618" s="6"/>
      <c r="G618" s="6"/>
      <c r="H618" s="6"/>
      <c r="I618" s="6"/>
      <c r="J618" s="6"/>
    </row>
    <row r="619" spans="2:10" ht="12.75" customHeight="1">
      <c r="B619" s="6"/>
      <c r="C619" s="6"/>
      <c r="D619" s="6"/>
      <c r="E619" s="6"/>
      <c r="F619" s="6"/>
      <c r="G619" s="6"/>
      <c r="H619" s="6"/>
      <c r="I619" s="6"/>
      <c r="J619" s="6"/>
    </row>
    <row r="620" spans="2:10" ht="12.75" customHeight="1">
      <c r="B620" s="6"/>
      <c r="C620" s="6"/>
      <c r="D620" s="6"/>
      <c r="E620" s="6"/>
      <c r="F620" s="6"/>
      <c r="G620" s="6"/>
      <c r="H620" s="6"/>
      <c r="I620" s="6"/>
      <c r="J620" s="6"/>
    </row>
    <row r="621" spans="2:10" ht="12.75" customHeight="1">
      <c r="B621" s="6"/>
      <c r="C621" s="6"/>
      <c r="D621" s="6"/>
      <c r="E621" s="6"/>
      <c r="F621" s="6"/>
      <c r="G621" s="6"/>
      <c r="H621" s="6"/>
      <c r="I621" s="6"/>
      <c r="J621" s="6"/>
    </row>
    <row r="622" spans="2:10" ht="12.75" customHeight="1">
      <c r="B622" s="6"/>
      <c r="C622" s="6"/>
      <c r="D622" s="6"/>
      <c r="E622" s="6"/>
      <c r="F622" s="6"/>
      <c r="G622" s="6"/>
      <c r="H622" s="6"/>
      <c r="I622" s="6"/>
      <c r="J622" s="6"/>
    </row>
    <row r="623" spans="2:10" ht="12.75" customHeight="1">
      <c r="B623" s="6"/>
      <c r="C623" s="6"/>
      <c r="D623" s="6"/>
      <c r="E623" s="6"/>
      <c r="F623" s="6"/>
      <c r="G623" s="6"/>
      <c r="H623" s="6"/>
      <c r="I623" s="6"/>
      <c r="J623" s="6"/>
    </row>
    <row r="624" spans="2:10" ht="12.75" customHeight="1">
      <c r="B624" s="6"/>
      <c r="C624" s="6"/>
      <c r="D624" s="6"/>
      <c r="E624" s="6"/>
      <c r="F624" s="6"/>
      <c r="G624" s="6"/>
      <c r="H624" s="6"/>
      <c r="I624" s="6"/>
      <c r="J624" s="6"/>
    </row>
    <row r="625" spans="2:10" ht="12.75" customHeight="1">
      <c r="B625" s="6"/>
      <c r="C625" s="6"/>
      <c r="D625" s="6"/>
      <c r="E625" s="6"/>
      <c r="F625" s="6"/>
      <c r="G625" s="6"/>
      <c r="H625" s="6"/>
      <c r="I625" s="6"/>
      <c r="J625" s="6"/>
    </row>
    <row r="626" spans="2:10" ht="12.75" customHeight="1">
      <c r="B626" s="6"/>
      <c r="C626" s="6"/>
      <c r="D626" s="6"/>
      <c r="E626" s="6"/>
      <c r="F626" s="6"/>
      <c r="G626" s="6"/>
      <c r="H626" s="6"/>
      <c r="I626" s="6"/>
      <c r="J626" s="6"/>
    </row>
    <row r="627" spans="2:10" ht="12.75" customHeight="1">
      <c r="B627" s="6"/>
      <c r="C627" s="6"/>
      <c r="D627" s="6"/>
      <c r="E627" s="6"/>
      <c r="F627" s="6"/>
      <c r="G627" s="6"/>
      <c r="H627" s="6"/>
      <c r="I627" s="6"/>
      <c r="J627" s="6"/>
    </row>
    <row r="628" spans="2:10" ht="12.75" customHeight="1">
      <c r="B628" s="6"/>
      <c r="C628" s="6"/>
      <c r="D628" s="6"/>
      <c r="E628" s="6"/>
      <c r="F628" s="6"/>
      <c r="G628" s="6"/>
      <c r="H628" s="6"/>
      <c r="I628" s="6"/>
      <c r="J628" s="6"/>
    </row>
    <row r="629" spans="2:10" ht="12.75" customHeight="1">
      <c r="B629" s="6"/>
      <c r="C629" s="6"/>
      <c r="D629" s="6"/>
      <c r="E629" s="6"/>
      <c r="F629" s="6"/>
      <c r="G629" s="6"/>
      <c r="H629" s="6"/>
      <c r="I629" s="6"/>
      <c r="J629" s="6"/>
    </row>
    <row r="630" spans="2:10" ht="12.75" customHeight="1">
      <c r="B630" s="6"/>
      <c r="C630" s="6"/>
      <c r="D630" s="6"/>
      <c r="E630" s="6"/>
      <c r="F630" s="6"/>
      <c r="G630" s="6"/>
      <c r="H630" s="6"/>
      <c r="I630" s="6"/>
      <c r="J630" s="6"/>
    </row>
    <row r="631" spans="2:10" ht="12.75" customHeight="1">
      <c r="B631" s="6"/>
      <c r="C631" s="6"/>
      <c r="D631" s="6"/>
      <c r="E631" s="6"/>
      <c r="F631" s="6"/>
      <c r="G631" s="6"/>
      <c r="H631" s="6"/>
      <c r="I631" s="6"/>
      <c r="J631" s="6"/>
    </row>
    <row r="632" spans="2:10" ht="12.75" customHeight="1">
      <c r="B632" s="6"/>
      <c r="C632" s="6"/>
      <c r="D632" s="6"/>
      <c r="E632" s="6"/>
      <c r="F632" s="6"/>
      <c r="G632" s="6"/>
      <c r="H632" s="6"/>
      <c r="I632" s="6"/>
      <c r="J632" s="6"/>
    </row>
    <row r="633" spans="2:10" ht="12.75" customHeight="1">
      <c r="B633" s="6"/>
      <c r="C633" s="6"/>
      <c r="D633" s="6"/>
      <c r="E633" s="6"/>
      <c r="F633" s="6"/>
      <c r="G633" s="6"/>
      <c r="H633" s="6"/>
      <c r="I633" s="6"/>
      <c r="J633" s="6"/>
    </row>
    <row r="634" spans="2:10" ht="12.75" customHeight="1">
      <c r="B634" s="6"/>
      <c r="C634" s="6"/>
      <c r="D634" s="6"/>
      <c r="E634" s="6"/>
      <c r="F634" s="6"/>
      <c r="G634" s="6"/>
      <c r="H634" s="6"/>
      <c r="I634" s="6"/>
      <c r="J634" s="6"/>
    </row>
    <row r="635" spans="2:10" ht="12.75" customHeight="1">
      <c r="B635" s="6"/>
      <c r="C635" s="6"/>
      <c r="D635" s="6"/>
      <c r="E635" s="6"/>
      <c r="F635" s="6"/>
      <c r="G635" s="6"/>
      <c r="H635" s="6"/>
      <c r="I635" s="6"/>
      <c r="J635" s="6"/>
    </row>
    <row r="636" spans="2:10" ht="12.75" customHeight="1">
      <c r="B636" s="6"/>
      <c r="C636" s="6"/>
      <c r="D636" s="6"/>
      <c r="E636" s="6"/>
      <c r="F636" s="6"/>
      <c r="G636" s="6"/>
      <c r="H636" s="6"/>
      <c r="I636" s="6"/>
      <c r="J636" s="6"/>
    </row>
    <row r="637" spans="2:10" ht="12.75" customHeight="1">
      <c r="B637" s="6"/>
      <c r="C637" s="6"/>
      <c r="D637" s="6"/>
      <c r="E637" s="6"/>
      <c r="F637" s="6"/>
      <c r="G637" s="6"/>
      <c r="H637" s="6"/>
      <c r="I637" s="6"/>
      <c r="J637" s="6"/>
    </row>
    <row r="638" spans="2:10" ht="12.75" customHeight="1">
      <c r="B638" s="6"/>
      <c r="C638" s="6"/>
      <c r="D638" s="6"/>
      <c r="E638" s="6"/>
      <c r="F638" s="6"/>
      <c r="G638" s="6"/>
      <c r="H638" s="6"/>
      <c r="I638" s="6"/>
      <c r="J638" s="6"/>
    </row>
    <row r="639" spans="2:10" ht="12.75" customHeight="1">
      <c r="B639" s="6"/>
      <c r="C639" s="6"/>
      <c r="D639" s="6"/>
      <c r="E639" s="6"/>
      <c r="F639" s="6"/>
      <c r="G639" s="6"/>
      <c r="H639" s="6"/>
      <c r="I639" s="6"/>
      <c r="J639" s="6"/>
    </row>
    <row r="640" spans="2:10" ht="12.75" customHeight="1">
      <c r="B640" s="6"/>
      <c r="C640" s="6"/>
      <c r="D640" s="6"/>
      <c r="E640" s="6"/>
      <c r="F640" s="6"/>
      <c r="G640" s="6"/>
      <c r="H640" s="6"/>
      <c r="I640" s="6"/>
      <c r="J640" s="6"/>
    </row>
    <row r="641" spans="2:10" ht="12.75" customHeight="1">
      <c r="B641" s="6"/>
      <c r="C641" s="6"/>
      <c r="D641" s="6"/>
      <c r="E641" s="6"/>
      <c r="F641" s="6"/>
      <c r="G641" s="6"/>
      <c r="H641" s="6"/>
      <c r="I641" s="6"/>
      <c r="J641" s="6"/>
    </row>
    <row r="642" spans="2:10" ht="12.75" customHeight="1">
      <c r="B642" s="6"/>
      <c r="C642" s="6"/>
      <c r="D642" s="6"/>
      <c r="E642" s="6"/>
      <c r="F642" s="6"/>
      <c r="G642" s="6"/>
      <c r="H642" s="6"/>
      <c r="I642" s="6"/>
      <c r="J642" s="6"/>
    </row>
    <row r="643" spans="2:10" ht="12.75" customHeight="1">
      <c r="B643" s="6"/>
      <c r="C643" s="6"/>
      <c r="D643" s="6"/>
      <c r="E643" s="6"/>
      <c r="F643" s="6"/>
      <c r="G643" s="6"/>
      <c r="H643" s="6"/>
      <c r="I643" s="6"/>
      <c r="J643" s="6"/>
    </row>
    <row r="644" spans="2:10" ht="12.75" customHeight="1">
      <c r="B644" s="6"/>
      <c r="C644" s="6"/>
      <c r="D644" s="6"/>
      <c r="E644" s="6"/>
      <c r="F644" s="6"/>
      <c r="G644" s="6"/>
      <c r="H644" s="6"/>
      <c r="I644" s="6"/>
      <c r="J644" s="6"/>
    </row>
    <row r="645" spans="2:10" ht="12.75" customHeight="1">
      <c r="B645" s="6"/>
      <c r="C645" s="6"/>
      <c r="D645" s="6"/>
      <c r="E645" s="6"/>
      <c r="F645" s="6"/>
      <c r="G645" s="6"/>
      <c r="H645" s="6"/>
      <c r="I645" s="6"/>
      <c r="J645" s="6"/>
    </row>
    <row r="646" spans="2:10" ht="12.75" customHeight="1">
      <c r="B646" s="6"/>
      <c r="C646" s="6"/>
      <c r="D646" s="6"/>
      <c r="E646" s="6"/>
      <c r="F646" s="6"/>
      <c r="G646" s="6"/>
      <c r="H646" s="6"/>
      <c r="I646" s="6"/>
      <c r="J646" s="6"/>
    </row>
    <row r="647" spans="2:10" ht="12.75" customHeight="1">
      <c r="B647" s="6"/>
      <c r="C647" s="6"/>
      <c r="D647" s="6"/>
      <c r="E647" s="6"/>
      <c r="F647" s="6"/>
      <c r="G647" s="6"/>
      <c r="H647" s="6"/>
      <c r="I647" s="6"/>
      <c r="J647" s="6"/>
    </row>
    <row r="648" spans="2:10" ht="12.75" customHeight="1">
      <c r="B648" s="6"/>
      <c r="C648" s="6"/>
      <c r="D648" s="6"/>
      <c r="E648" s="6"/>
      <c r="F648" s="6"/>
      <c r="G648" s="6"/>
      <c r="H648" s="6"/>
      <c r="I648" s="6"/>
      <c r="J648" s="6"/>
    </row>
    <row r="649" spans="2:10" ht="12.75" customHeight="1">
      <c r="B649" s="6"/>
      <c r="C649" s="6"/>
      <c r="D649" s="6"/>
      <c r="E649" s="6"/>
      <c r="F649" s="6"/>
      <c r="G649" s="6"/>
      <c r="H649" s="6"/>
      <c r="I649" s="6"/>
      <c r="J649" s="6"/>
    </row>
    <row r="650" spans="2:10" ht="12.75" customHeight="1">
      <c r="B650" s="6"/>
      <c r="C650" s="6"/>
      <c r="D650" s="6"/>
      <c r="E650" s="6"/>
      <c r="F650" s="6"/>
      <c r="G650" s="6"/>
      <c r="H650" s="6"/>
      <c r="I650" s="6"/>
      <c r="J650" s="6"/>
    </row>
    <row r="651" spans="2:10" ht="12.75" customHeight="1">
      <c r="B651" s="6"/>
      <c r="C651" s="6"/>
      <c r="D651" s="6"/>
      <c r="E651" s="6"/>
      <c r="F651" s="6"/>
      <c r="G651" s="6"/>
      <c r="H651" s="6"/>
      <c r="I651" s="6"/>
      <c r="J651" s="6"/>
    </row>
    <row r="652" spans="2:10" ht="12.75" customHeight="1">
      <c r="B652" s="6"/>
      <c r="C652" s="6"/>
      <c r="D652" s="6"/>
      <c r="E652" s="6"/>
      <c r="F652" s="6"/>
      <c r="G652" s="6"/>
      <c r="H652" s="6"/>
      <c r="I652" s="6"/>
      <c r="J652" s="6"/>
    </row>
    <row r="653" spans="2:10" ht="12.75" customHeight="1">
      <c r="B653" s="6"/>
      <c r="C653" s="6"/>
      <c r="D653" s="6"/>
      <c r="E653" s="6"/>
      <c r="F653" s="6"/>
      <c r="G653" s="6"/>
      <c r="H653" s="6"/>
      <c r="I653" s="6"/>
      <c r="J653" s="6"/>
    </row>
    <row r="654" spans="2:10" ht="12.75" customHeight="1">
      <c r="B654" s="6"/>
      <c r="C654" s="6"/>
      <c r="D654" s="6"/>
      <c r="E654" s="6"/>
      <c r="F654" s="6"/>
      <c r="G654" s="6"/>
      <c r="H654" s="6"/>
      <c r="I654" s="6"/>
      <c r="J654" s="6"/>
    </row>
    <row r="655" spans="2:10" ht="12.75" customHeight="1">
      <c r="B655" s="6"/>
      <c r="C655" s="6"/>
      <c r="D655" s="6"/>
      <c r="E655" s="6"/>
      <c r="F655" s="6"/>
      <c r="G655" s="6"/>
      <c r="H655" s="6"/>
      <c r="I655" s="6"/>
      <c r="J655" s="6"/>
    </row>
    <row r="656" spans="2:10" ht="12.75" customHeight="1">
      <c r="B656" s="6"/>
      <c r="C656" s="6"/>
      <c r="D656" s="6"/>
      <c r="E656" s="6"/>
      <c r="F656" s="6"/>
      <c r="G656" s="6"/>
      <c r="H656" s="6"/>
      <c r="I656" s="6"/>
      <c r="J656" s="6"/>
    </row>
    <row r="657" spans="2:10" ht="12.75" customHeight="1">
      <c r="B657" s="6"/>
      <c r="C657" s="6"/>
      <c r="D657" s="6"/>
      <c r="E657" s="6"/>
      <c r="F657" s="6"/>
      <c r="G657" s="6"/>
      <c r="H657" s="6"/>
      <c r="I657" s="6"/>
      <c r="J657" s="6"/>
    </row>
    <row r="658" spans="2:10" ht="12.75" customHeight="1">
      <c r="B658" s="6"/>
      <c r="C658" s="6"/>
      <c r="D658" s="6"/>
      <c r="E658" s="6"/>
      <c r="F658" s="6"/>
      <c r="G658" s="6"/>
      <c r="H658" s="6"/>
      <c r="I658" s="6"/>
      <c r="J658" s="6"/>
    </row>
    <row r="659" spans="2:10" ht="12.75" customHeight="1">
      <c r="B659" s="6"/>
      <c r="C659" s="6"/>
      <c r="D659" s="6"/>
      <c r="E659" s="6"/>
      <c r="F659" s="6"/>
      <c r="G659" s="6"/>
      <c r="H659" s="6"/>
      <c r="I659" s="6"/>
      <c r="J659" s="6"/>
    </row>
    <row r="660" spans="2:10" ht="12.75" customHeight="1">
      <c r="B660" s="6"/>
      <c r="C660" s="6"/>
      <c r="D660" s="6"/>
      <c r="E660" s="6"/>
      <c r="F660" s="6"/>
      <c r="G660" s="6"/>
      <c r="H660" s="6"/>
      <c r="I660" s="6"/>
      <c r="J660" s="6"/>
    </row>
    <row r="661" spans="2:10" ht="12.75" customHeight="1">
      <c r="B661" s="6"/>
      <c r="C661" s="6"/>
      <c r="D661" s="6"/>
      <c r="E661" s="6"/>
      <c r="F661" s="6"/>
      <c r="G661" s="6"/>
      <c r="H661" s="6"/>
      <c r="I661" s="6"/>
      <c r="J661" s="6"/>
    </row>
    <row r="662" spans="2:10" ht="12.75" customHeight="1">
      <c r="B662" s="6"/>
      <c r="C662" s="6"/>
      <c r="D662" s="6"/>
      <c r="E662" s="6"/>
      <c r="F662" s="6"/>
      <c r="G662" s="6"/>
      <c r="H662" s="6"/>
      <c r="I662" s="6"/>
      <c r="J662" s="6"/>
    </row>
    <row r="663" spans="2:10" ht="12.75" customHeight="1">
      <c r="B663" s="6"/>
      <c r="C663" s="6"/>
      <c r="D663" s="6"/>
      <c r="E663" s="6"/>
      <c r="F663" s="6"/>
      <c r="G663" s="6"/>
      <c r="H663" s="6"/>
      <c r="I663" s="6"/>
      <c r="J663" s="6"/>
    </row>
    <row r="664" spans="2:10" ht="12.75" customHeight="1">
      <c r="B664" s="6"/>
      <c r="C664" s="6"/>
      <c r="D664" s="6"/>
      <c r="E664" s="6"/>
      <c r="F664" s="6"/>
      <c r="G664" s="6"/>
      <c r="H664" s="6"/>
      <c r="I664" s="6"/>
      <c r="J664" s="6"/>
    </row>
    <row r="665" spans="2:10" ht="12.75" customHeight="1">
      <c r="B665" s="6"/>
      <c r="C665" s="6"/>
      <c r="D665" s="6"/>
      <c r="E665" s="6"/>
      <c r="F665" s="6"/>
      <c r="G665" s="6"/>
      <c r="H665" s="6"/>
      <c r="I665" s="6"/>
      <c r="J665" s="6"/>
    </row>
    <row r="666" spans="2:10" ht="12.75" customHeight="1">
      <c r="B666" s="6"/>
      <c r="C666" s="6"/>
      <c r="D666" s="6"/>
      <c r="E666" s="6"/>
      <c r="F666" s="6"/>
      <c r="G666" s="6"/>
      <c r="H666" s="6"/>
      <c r="I666" s="6"/>
      <c r="J666" s="6"/>
    </row>
    <row r="667" spans="2:10" ht="12.75" customHeight="1">
      <c r="B667" s="6"/>
      <c r="C667" s="6"/>
      <c r="D667" s="6"/>
      <c r="E667" s="6"/>
      <c r="F667" s="6"/>
      <c r="G667" s="6"/>
      <c r="H667" s="6"/>
      <c r="I667" s="6"/>
      <c r="J667" s="6"/>
    </row>
    <row r="668" spans="2:10" ht="12.75" customHeight="1">
      <c r="B668" s="6"/>
      <c r="C668" s="6"/>
      <c r="D668" s="6"/>
      <c r="E668" s="6"/>
      <c r="F668" s="6"/>
      <c r="G668" s="6"/>
      <c r="H668" s="6"/>
      <c r="I668" s="6"/>
      <c r="J668" s="6"/>
    </row>
    <row r="669" spans="2:10" ht="12.75" customHeight="1">
      <c r="B669" s="6"/>
      <c r="C669" s="6"/>
      <c r="D669" s="6"/>
      <c r="E669" s="6"/>
      <c r="F669" s="6"/>
      <c r="G669" s="6"/>
      <c r="H669" s="6"/>
      <c r="I669" s="6"/>
      <c r="J669" s="6"/>
    </row>
    <row r="670" spans="2:10" ht="12.75" customHeight="1">
      <c r="B670" s="6"/>
      <c r="C670" s="6"/>
      <c r="D670" s="6"/>
      <c r="E670" s="6"/>
      <c r="F670" s="6"/>
      <c r="G670" s="6"/>
      <c r="H670" s="6"/>
      <c r="I670" s="6"/>
      <c r="J670" s="6"/>
    </row>
    <row r="671" spans="2:10" ht="12.75" customHeight="1">
      <c r="B671" s="6"/>
      <c r="C671" s="6"/>
      <c r="D671" s="6"/>
      <c r="E671" s="6"/>
      <c r="F671" s="6"/>
      <c r="G671" s="6"/>
      <c r="H671" s="6"/>
      <c r="I671" s="6"/>
      <c r="J671" s="6"/>
    </row>
    <row r="672" spans="2:10" ht="12.75" customHeight="1">
      <c r="B672" s="6"/>
      <c r="C672" s="6"/>
      <c r="D672" s="6"/>
      <c r="E672" s="6"/>
      <c r="F672" s="6"/>
      <c r="G672" s="6"/>
      <c r="H672" s="6"/>
      <c r="I672" s="6"/>
      <c r="J672" s="6"/>
    </row>
    <row r="673" spans="2:10" ht="12.75" customHeight="1">
      <c r="B673" s="6"/>
      <c r="C673" s="6"/>
      <c r="D673" s="6"/>
      <c r="E673" s="6"/>
      <c r="F673" s="6"/>
      <c r="G673" s="6"/>
      <c r="H673" s="6"/>
      <c r="I673" s="6"/>
      <c r="J673" s="6"/>
    </row>
    <row r="674" spans="2:10" ht="12.75" customHeight="1">
      <c r="B674" s="6"/>
      <c r="C674" s="6"/>
      <c r="D674" s="6"/>
      <c r="E674" s="6"/>
      <c r="F674" s="6"/>
      <c r="G674" s="6"/>
      <c r="H674" s="6"/>
      <c r="I674" s="6"/>
      <c r="J674" s="6"/>
    </row>
    <row r="675" spans="2:10" ht="12.75" customHeight="1">
      <c r="B675" s="6"/>
      <c r="C675" s="6"/>
      <c r="D675" s="6"/>
      <c r="E675" s="6"/>
      <c r="F675" s="6"/>
      <c r="G675" s="6"/>
      <c r="H675" s="6"/>
      <c r="I675" s="6"/>
      <c r="J675" s="6"/>
    </row>
    <row r="676" spans="2:10" ht="12.75" customHeight="1">
      <c r="B676" s="6"/>
      <c r="C676" s="6"/>
      <c r="D676" s="6"/>
      <c r="E676" s="6"/>
      <c r="F676" s="6"/>
      <c r="G676" s="6"/>
      <c r="H676" s="6"/>
      <c r="I676" s="6"/>
      <c r="J676" s="6"/>
    </row>
    <row r="677" spans="2:10" ht="12.75" customHeight="1">
      <c r="B677" s="6"/>
      <c r="C677" s="6"/>
      <c r="D677" s="6"/>
      <c r="E677" s="6"/>
      <c r="F677" s="6"/>
      <c r="G677" s="6"/>
      <c r="H677" s="6"/>
      <c r="I677" s="6"/>
      <c r="J677" s="6"/>
    </row>
    <row r="678" spans="2:10" ht="12.75" customHeight="1">
      <c r="B678" s="6"/>
      <c r="C678" s="6"/>
      <c r="D678" s="6"/>
      <c r="E678" s="6"/>
      <c r="F678" s="6"/>
      <c r="G678" s="6"/>
      <c r="H678" s="6"/>
      <c r="I678" s="6"/>
      <c r="J678" s="6"/>
    </row>
    <row r="679" spans="2:10" ht="12.75" customHeight="1">
      <c r="B679" s="6"/>
      <c r="C679" s="6"/>
      <c r="D679" s="6"/>
      <c r="E679" s="6"/>
      <c r="F679" s="6"/>
      <c r="G679" s="6"/>
      <c r="H679" s="6"/>
      <c r="I679" s="6"/>
      <c r="J679" s="6"/>
    </row>
    <row r="680" spans="2:10" ht="12.75" customHeight="1">
      <c r="B680" s="6"/>
      <c r="C680" s="6"/>
      <c r="D680" s="6"/>
      <c r="E680" s="6"/>
      <c r="F680" s="6"/>
      <c r="G680" s="6"/>
      <c r="H680" s="6"/>
      <c r="I680" s="6"/>
      <c r="J680" s="6"/>
    </row>
    <row r="681" spans="2:10" ht="12.75" customHeight="1">
      <c r="B681" s="6"/>
      <c r="C681" s="6"/>
      <c r="D681" s="6"/>
      <c r="E681" s="6"/>
      <c r="F681" s="6"/>
      <c r="G681" s="6"/>
      <c r="H681" s="6"/>
      <c r="I681" s="6"/>
      <c r="J681" s="6"/>
    </row>
    <row r="682" spans="2:10" ht="12.75" customHeight="1">
      <c r="B682" s="6"/>
      <c r="C682" s="6"/>
      <c r="D682" s="6"/>
      <c r="E682" s="6"/>
      <c r="F682" s="6"/>
      <c r="G682" s="6"/>
      <c r="H682" s="6"/>
      <c r="I682" s="6"/>
      <c r="J682" s="6"/>
    </row>
    <row r="683" spans="2:10" ht="12.75" customHeight="1">
      <c r="B683" s="6"/>
      <c r="C683" s="6"/>
      <c r="D683" s="6"/>
      <c r="E683" s="6"/>
      <c r="F683" s="6"/>
      <c r="G683" s="6"/>
      <c r="H683" s="6"/>
      <c r="I683" s="6"/>
      <c r="J683" s="6"/>
    </row>
    <row r="684" spans="2:10" ht="12.75" customHeight="1">
      <c r="B684" s="6"/>
      <c r="C684" s="6"/>
      <c r="D684" s="6"/>
      <c r="E684" s="6"/>
      <c r="F684" s="6"/>
      <c r="G684" s="6"/>
      <c r="H684" s="6"/>
      <c r="I684" s="6"/>
      <c r="J684" s="6"/>
    </row>
    <row r="685" spans="2:10" ht="12.75" customHeight="1">
      <c r="B685" s="6"/>
      <c r="C685" s="6"/>
      <c r="D685" s="6"/>
      <c r="E685" s="6"/>
      <c r="F685" s="6"/>
      <c r="G685" s="6"/>
      <c r="H685" s="6"/>
      <c r="I685" s="6"/>
      <c r="J685" s="6"/>
    </row>
    <row r="686" spans="2:10" ht="12.75" customHeight="1">
      <c r="B686" s="6"/>
      <c r="C686" s="6"/>
      <c r="D686" s="6"/>
      <c r="E686" s="6"/>
      <c r="F686" s="6"/>
      <c r="G686" s="6"/>
      <c r="H686" s="6"/>
      <c r="I686" s="6"/>
      <c r="J686" s="6"/>
    </row>
    <row r="687" spans="2:10" ht="12.75" customHeight="1">
      <c r="B687" s="6"/>
      <c r="C687" s="6"/>
      <c r="D687" s="6"/>
      <c r="E687" s="6"/>
      <c r="F687" s="6"/>
      <c r="G687" s="6"/>
      <c r="H687" s="6"/>
      <c r="I687" s="6"/>
      <c r="J687" s="6"/>
    </row>
    <row r="688" spans="2:10" ht="12.75" customHeight="1">
      <c r="B688" s="6"/>
      <c r="C688" s="6"/>
      <c r="D688" s="6"/>
      <c r="E688" s="6"/>
      <c r="F688" s="6"/>
      <c r="G688" s="6"/>
      <c r="H688" s="6"/>
      <c r="I688" s="6"/>
      <c r="J688" s="6"/>
    </row>
    <row r="689" spans="2:10" ht="12.75" customHeight="1">
      <c r="B689" s="6"/>
      <c r="C689" s="6"/>
      <c r="D689" s="6"/>
      <c r="E689" s="6"/>
      <c r="F689" s="6"/>
      <c r="G689" s="6"/>
      <c r="H689" s="6"/>
      <c r="I689" s="6"/>
      <c r="J689" s="6"/>
    </row>
    <row r="690" spans="2:10" ht="12.75" customHeight="1">
      <c r="B690" s="6"/>
      <c r="C690" s="6"/>
      <c r="D690" s="6"/>
      <c r="E690" s="6"/>
      <c r="F690" s="6"/>
      <c r="G690" s="6"/>
      <c r="H690" s="6"/>
      <c r="I690" s="6"/>
      <c r="J690" s="6"/>
    </row>
    <row r="691" spans="2:10" ht="12.75" customHeight="1">
      <c r="B691" s="6"/>
      <c r="C691" s="6"/>
      <c r="D691" s="6"/>
      <c r="E691" s="6"/>
      <c r="F691" s="6"/>
      <c r="G691" s="6"/>
      <c r="H691" s="6"/>
      <c r="I691" s="6"/>
      <c r="J691" s="6"/>
    </row>
    <row r="692" spans="2:10" ht="12.75" customHeight="1">
      <c r="B692" s="6"/>
      <c r="C692" s="6"/>
      <c r="D692" s="6"/>
      <c r="E692" s="6"/>
      <c r="F692" s="6"/>
      <c r="G692" s="6"/>
      <c r="H692" s="6"/>
      <c r="I692" s="6"/>
      <c r="J692" s="6"/>
    </row>
    <row r="693" spans="2:10" ht="12.75" customHeight="1">
      <c r="B693" s="6"/>
      <c r="C693" s="6"/>
      <c r="D693" s="6"/>
      <c r="E693" s="6"/>
      <c r="F693" s="6"/>
      <c r="G693" s="6"/>
      <c r="H693" s="6"/>
      <c r="I693" s="6"/>
      <c r="J693" s="6"/>
    </row>
    <row r="694" spans="2:10" ht="12.75" customHeight="1">
      <c r="B694" s="6"/>
      <c r="C694" s="6"/>
      <c r="D694" s="6"/>
      <c r="E694" s="6"/>
      <c r="F694" s="6"/>
      <c r="G694" s="6"/>
      <c r="H694" s="6"/>
      <c r="I694" s="6"/>
      <c r="J694" s="6"/>
    </row>
    <row r="695" spans="2:10" ht="12.75" customHeight="1">
      <c r="B695" s="6"/>
      <c r="C695" s="6"/>
      <c r="D695" s="6"/>
      <c r="E695" s="6"/>
      <c r="F695" s="6"/>
      <c r="G695" s="6"/>
      <c r="H695" s="6"/>
      <c r="I695" s="6"/>
      <c r="J695" s="6"/>
    </row>
    <row r="696" spans="2:10" ht="12.75" customHeight="1">
      <c r="B696" s="6"/>
      <c r="C696" s="6"/>
      <c r="D696" s="6"/>
      <c r="E696" s="6"/>
      <c r="F696" s="6"/>
      <c r="G696" s="6"/>
      <c r="H696" s="6"/>
      <c r="I696" s="6"/>
      <c r="J696" s="6"/>
    </row>
    <row r="697" spans="2:10" ht="12.75" customHeight="1">
      <c r="B697" s="6"/>
      <c r="C697" s="6"/>
      <c r="D697" s="6"/>
      <c r="E697" s="6"/>
      <c r="F697" s="6"/>
      <c r="G697" s="6"/>
      <c r="H697" s="6"/>
      <c r="I697" s="6"/>
      <c r="J697" s="6"/>
    </row>
    <row r="698" spans="2:10" ht="12.75" customHeight="1">
      <c r="B698" s="6"/>
      <c r="C698" s="6"/>
      <c r="D698" s="6"/>
      <c r="E698" s="6"/>
      <c r="F698" s="6"/>
      <c r="G698" s="6"/>
      <c r="H698" s="6"/>
      <c r="I698" s="6"/>
      <c r="J698" s="6"/>
    </row>
    <row r="699" spans="2:10" ht="12.75" customHeight="1">
      <c r="B699" s="6"/>
      <c r="C699" s="6"/>
      <c r="D699" s="6"/>
      <c r="E699" s="6"/>
      <c r="F699" s="6"/>
      <c r="G699" s="6"/>
      <c r="H699" s="6"/>
      <c r="I699" s="6"/>
      <c r="J699" s="6"/>
    </row>
    <row r="700" spans="2:10" ht="12.75" customHeight="1">
      <c r="B700" s="6"/>
      <c r="C700" s="6"/>
      <c r="D700" s="6"/>
      <c r="E700" s="6"/>
      <c r="F700" s="6"/>
      <c r="G700" s="6"/>
      <c r="H700" s="6"/>
      <c r="I700" s="6"/>
      <c r="J700" s="6"/>
    </row>
    <row r="701" spans="2:10" ht="12.75">
      <c r="B701" s="6"/>
      <c r="C701" s="6"/>
      <c r="D701" s="6"/>
      <c r="E701" s="6"/>
      <c r="F701" s="6"/>
      <c r="G701" s="6"/>
      <c r="H701" s="6"/>
      <c r="I701" s="6"/>
      <c r="J701" s="6"/>
    </row>
    <row r="702" spans="2:10" ht="12.75">
      <c r="B702" s="6"/>
      <c r="C702" s="6"/>
      <c r="D702" s="6"/>
      <c r="E702" s="6"/>
      <c r="F702" s="6"/>
      <c r="G702" s="6"/>
      <c r="H702" s="6"/>
      <c r="I702" s="6"/>
      <c r="J702" s="6"/>
    </row>
    <row r="703" spans="2:10" ht="12.75">
      <c r="B703" s="6"/>
      <c r="C703" s="6"/>
      <c r="D703" s="6"/>
      <c r="E703" s="6"/>
      <c r="F703" s="6"/>
      <c r="G703" s="6"/>
      <c r="H703" s="6"/>
      <c r="I703" s="6"/>
      <c r="J703" s="6"/>
    </row>
    <row r="704" spans="2:10" ht="12.75">
      <c r="B704" s="6"/>
      <c r="C704" s="6"/>
      <c r="D704" s="6"/>
      <c r="E704" s="6"/>
      <c r="F704" s="6"/>
      <c r="G704" s="6"/>
      <c r="H704" s="6"/>
      <c r="I704" s="6"/>
      <c r="J704" s="6"/>
    </row>
    <row r="705" spans="2:10" ht="12.75">
      <c r="B705" s="6"/>
      <c r="C705" s="6"/>
      <c r="D705" s="6"/>
      <c r="E705" s="6"/>
      <c r="F705" s="6"/>
      <c r="G705" s="6"/>
      <c r="H705" s="6"/>
      <c r="I705" s="6"/>
      <c r="J705" s="6"/>
    </row>
    <row r="706" spans="2:10" ht="12.75">
      <c r="B706" s="6"/>
      <c r="C706" s="6"/>
      <c r="D706" s="6"/>
      <c r="E706" s="6"/>
      <c r="F706" s="6"/>
      <c r="G706" s="6"/>
      <c r="H706" s="6"/>
      <c r="I706" s="6"/>
      <c r="J706" s="6"/>
    </row>
    <row r="707" spans="2:10" ht="12.75">
      <c r="B707" s="6"/>
      <c r="C707" s="6"/>
      <c r="D707" s="6"/>
      <c r="E707" s="6"/>
      <c r="F707" s="6"/>
      <c r="G707" s="6"/>
      <c r="H707" s="6"/>
      <c r="I707" s="6"/>
      <c r="J707" s="6"/>
    </row>
    <row r="708" spans="2:10" ht="12.75">
      <c r="B708" s="6"/>
      <c r="C708" s="6"/>
      <c r="D708" s="6"/>
      <c r="E708" s="6"/>
      <c r="F708" s="6"/>
      <c r="G708" s="6"/>
      <c r="H708" s="6"/>
      <c r="I708" s="6"/>
      <c r="J708" s="6"/>
    </row>
    <row r="709" spans="2:10" ht="12.75">
      <c r="B709" s="6"/>
      <c r="C709" s="6"/>
      <c r="D709" s="6"/>
      <c r="E709" s="6"/>
      <c r="F709" s="6"/>
      <c r="G709" s="6"/>
      <c r="H709" s="6"/>
      <c r="I709" s="6"/>
      <c r="J709" s="6"/>
    </row>
    <row r="710" spans="2:10" ht="12.75">
      <c r="B710" s="6"/>
      <c r="C710" s="6"/>
      <c r="D710" s="6"/>
      <c r="E710" s="6"/>
      <c r="F710" s="6"/>
      <c r="G710" s="6"/>
      <c r="H710" s="6"/>
      <c r="I710" s="6"/>
      <c r="J710" s="6"/>
    </row>
    <row r="711" spans="2:10" ht="12.75">
      <c r="B711" s="6"/>
      <c r="C711" s="6"/>
      <c r="D711" s="6"/>
      <c r="E711" s="6"/>
      <c r="F711" s="6"/>
      <c r="G711" s="6"/>
      <c r="H711" s="6"/>
      <c r="I711" s="6"/>
      <c r="J711" s="6"/>
    </row>
    <row r="712" spans="2:10" ht="12.75">
      <c r="B712" s="6"/>
      <c r="C712" s="6"/>
      <c r="D712" s="6"/>
      <c r="E712" s="6"/>
      <c r="F712" s="6"/>
      <c r="G712" s="6"/>
      <c r="H712" s="6"/>
      <c r="I712" s="6"/>
      <c r="J712" s="6"/>
    </row>
    <row r="713" spans="2:10" ht="12.75">
      <c r="B713" s="6"/>
      <c r="C713" s="6"/>
      <c r="D713" s="6"/>
      <c r="E713" s="6"/>
      <c r="F713" s="6"/>
      <c r="G713" s="6"/>
      <c r="H713" s="6"/>
      <c r="I713" s="6"/>
      <c r="J713" s="6"/>
    </row>
    <row r="714" spans="2:10" ht="12.75">
      <c r="B714" s="6"/>
      <c r="C714" s="6"/>
      <c r="D714" s="6"/>
      <c r="E714" s="6"/>
      <c r="F714" s="6"/>
      <c r="G714" s="6"/>
      <c r="H714" s="6"/>
      <c r="I714" s="6"/>
      <c r="J714" s="6"/>
    </row>
    <row r="715" spans="2:10" ht="12.75">
      <c r="B715" s="6"/>
      <c r="C715" s="6"/>
      <c r="D715" s="6"/>
      <c r="E715" s="6"/>
      <c r="F715" s="6"/>
      <c r="G715" s="6"/>
      <c r="H715" s="6"/>
      <c r="I715" s="6"/>
      <c r="J715" s="6"/>
    </row>
    <row r="716" spans="2:10" ht="12.75">
      <c r="B716" s="6"/>
      <c r="C716" s="6"/>
      <c r="D716" s="6"/>
      <c r="E716" s="6"/>
      <c r="F716" s="6"/>
      <c r="G716" s="6"/>
      <c r="H716" s="6"/>
      <c r="I716" s="6"/>
      <c r="J716" s="6"/>
    </row>
    <row r="717" spans="2:10" ht="12.75">
      <c r="B717" s="6"/>
      <c r="C717" s="6"/>
      <c r="D717" s="6"/>
      <c r="E717" s="6"/>
      <c r="F717" s="6"/>
      <c r="G717" s="6"/>
      <c r="H717" s="6"/>
      <c r="I717" s="6"/>
      <c r="J717" s="6"/>
    </row>
    <row r="718" spans="2:10" ht="12.75">
      <c r="B718" s="6"/>
      <c r="C718" s="6"/>
      <c r="D718" s="6"/>
      <c r="E718" s="6"/>
      <c r="F718" s="6"/>
      <c r="G718" s="6"/>
      <c r="H718" s="6"/>
      <c r="I718" s="6"/>
      <c r="J718" s="6"/>
    </row>
    <row r="719" spans="2:10" ht="12.75">
      <c r="B719" s="6"/>
      <c r="C719" s="6"/>
      <c r="D719" s="6"/>
      <c r="E719" s="6"/>
      <c r="F719" s="6"/>
      <c r="G719" s="6"/>
      <c r="H719" s="6"/>
      <c r="I719" s="6"/>
      <c r="J719" s="6"/>
    </row>
    <row r="720" spans="2:10" ht="12.75">
      <c r="B720" s="6"/>
      <c r="C720" s="6"/>
      <c r="D720" s="6"/>
      <c r="E720" s="6"/>
      <c r="F720" s="6"/>
      <c r="G720" s="6"/>
      <c r="H720" s="6"/>
      <c r="I720" s="6"/>
      <c r="J720" s="6"/>
    </row>
    <row r="721" spans="2:10" ht="12.75">
      <c r="B721" s="6"/>
      <c r="C721" s="6"/>
      <c r="D721" s="6"/>
      <c r="E721" s="6"/>
      <c r="F721" s="6"/>
      <c r="G721" s="6"/>
      <c r="H721" s="6"/>
      <c r="I721" s="6"/>
      <c r="J721" s="6"/>
    </row>
    <row r="722" spans="2:10" ht="12.75">
      <c r="B722" s="6"/>
      <c r="C722" s="6"/>
      <c r="D722" s="6"/>
      <c r="E722" s="6"/>
      <c r="F722" s="6"/>
      <c r="G722" s="6"/>
      <c r="H722" s="6"/>
      <c r="I722" s="6"/>
      <c r="J722" s="6"/>
    </row>
    <row r="723" spans="2:10" ht="12.75">
      <c r="B723" s="6"/>
      <c r="C723" s="6"/>
      <c r="D723" s="6"/>
      <c r="E723" s="6"/>
      <c r="F723" s="6"/>
      <c r="G723" s="6"/>
      <c r="H723" s="6"/>
      <c r="I723" s="6"/>
      <c r="J723" s="6"/>
    </row>
    <row r="724" spans="2:10" ht="12.75">
      <c r="B724" s="6"/>
      <c r="C724" s="6"/>
      <c r="D724" s="6"/>
      <c r="E724" s="6"/>
      <c r="F724" s="6"/>
      <c r="G724" s="6"/>
      <c r="H724" s="6"/>
      <c r="I724" s="6"/>
      <c r="J724" s="6"/>
    </row>
    <row r="725" spans="2:10" ht="12.75">
      <c r="B725" s="6"/>
      <c r="C725" s="6"/>
      <c r="D725" s="6"/>
      <c r="E725" s="6"/>
      <c r="F725" s="6"/>
      <c r="G725" s="6"/>
      <c r="H725" s="6"/>
      <c r="I725" s="6"/>
      <c r="J725" s="6"/>
    </row>
    <row r="726" spans="2:10" ht="12.75">
      <c r="B726" s="6"/>
      <c r="C726" s="6"/>
      <c r="D726" s="6"/>
      <c r="E726" s="6"/>
      <c r="F726" s="6"/>
      <c r="G726" s="6"/>
      <c r="H726" s="6"/>
      <c r="I726" s="6"/>
      <c r="J726" s="6"/>
    </row>
    <row r="727" spans="2:10" ht="12.75">
      <c r="B727" s="6"/>
      <c r="C727" s="6"/>
      <c r="D727" s="6"/>
      <c r="E727" s="6"/>
      <c r="F727" s="6"/>
      <c r="G727" s="6"/>
      <c r="H727" s="6"/>
      <c r="I727" s="6"/>
      <c r="J727" s="6"/>
    </row>
    <row r="728" spans="2:10" ht="12.75">
      <c r="B728" s="6"/>
      <c r="C728" s="6"/>
      <c r="D728" s="6"/>
      <c r="E728" s="6"/>
      <c r="F728" s="6"/>
      <c r="G728" s="6"/>
      <c r="H728" s="6"/>
      <c r="I728" s="6"/>
      <c r="J728" s="6"/>
    </row>
    <row r="729" spans="2:10" ht="12.75">
      <c r="B729" s="6"/>
      <c r="C729" s="6"/>
      <c r="D729" s="6"/>
      <c r="E729" s="6"/>
      <c r="F729" s="6"/>
      <c r="G729" s="6"/>
      <c r="H729" s="6"/>
      <c r="I729" s="6"/>
      <c r="J729" s="6"/>
    </row>
    <row r="730" spans="2:10" ht="12.75">
      <c r="B730" s="6"/>
      <c r="C730" s="6"/>
      <c r="D730" s="6"/>
      <c r="E730" s="6"/>
      <c r="F730" s="6"/>
      <c r="G730" s="6"/>
      <c r="H730" s="6"/>
      <c r="I730" s="6"/>
      <c r="J730" s="6"/>
    </row>
    <row r="731" spans="2:10" ht="12.75">
      <c r="B731" s="6"/>
      <c r="C731" s="6"/>
      <c r="D731" s="6"/>
      <c r="E731" s="6"/>
      <c r="F731" s="6"/>
      <c r="G731" s="6"/>
      <c r="H731" s="6"/>
      <c r="I731" s="6"/>
      <c r="J731" s="6"/>
    </row>
    <row r="732" spans="2:10" ht="12.75">
      <c r="B732" s="6"/>
      <c r="C732" s="6"/>
      <c r="D732" s="6"/>
      <c r="E732" s="6"/>
      <c r="F732" s="6"/>
      <c r="G732" s="6"/>
      <c r="H732" s="6"/>
      <c r="I732" s="6"/>
      <c r="J732" s="6"/>
    </row>
    <row r="733" spans="2:10" ht="12.75">
      <c r="B733" s="6"/>
      <c r="C733" s="6"/>
      <c r="D733" s="6"/>
      <c r="E733" s="6"/>
      <c r="F733" s="6"/>
      <c r="G733" s="6"/>
      <c r="H733" s="6"/>
      <c r="I733" s="6"/>
      <c r="J733" s="6"/>
    </row>
    <row r="734" spans="2:10" ht="12.75">
      <c r="B734" s="6"/>
      <c r="C734" s="6"/>
      <c r="D734" s="6"/>
      <c r="E734" s="6"/>
      <c r="F734" s="6"/>
      <c r="G734" s="6"/>
      <c r="H734" s="6"/>
      <c r="I734" s="6"/>
      <c r="J734" s="6"/>
    </row>
    <row r="735" spans="2:10" ht="12.75">
      <c r="B735" s="6"/>
      <c r="C735" s="6"/>
      <c r="D735" s="6"/>
      <c r="E735" s="6"/>
      <c r="F735" s="6"/>
      <c r="G735" s="6"/>
      <c r="H735" s="6"/>
      <c r="I735" s="6"/>
      <c r="J735" s="6"/>
    </row>
    <row r="736" spans="2:10" ht="12.75">
      <c r="B736" s="6"/>
      <c r="C736" s="6"/>
      <c r="D736" s="6"/>
      <c r="E736" s="6"/>
      <c r="F736" s="6"/>
      <c r="G736" s="6"/>
      <c r="H736" s="6"/>
      <c r="I736" s="6"/>
      <c r="J736" s="6"/>
    </row>
    <row r="737" spans="2:10" ht="12.75">
      <c r="B737" s="6"/>
      <c r="C737" s="6"/>
      <c r="D737" s="6"/>
      <c r="E737" s="6"/>
      <c r="F737" s="6"/>
      <c r="G737" s="6"/>
      <c r="H737" s="6"/>
      <c r="I737" s="6"/>
      <c r="J737" s="6"/>
    </row>
    <row r="738" spans="2:10" ht="12.75">
      <c r="B738" s="6"/>
      <c r="C738" s="6"/>
      <c r="D738" s="6"/>
      <c r="E738" s="6"/>
      <c r="F738" s="6"/>
      <c r="G738" s="6"/>
      <c r="H738" s="6"/>
      <c r="I738" s="6"/>
      <c r="J738" s="6"/>
    </row>
    <row r="739" spans="2:10" ht="12.75">
      <c r="B739" s="6"/>
      <c r="C739" s="6"/>
      <c r="D739" s="6"/>
      <c r="E739" s="6"/>
      <c r="F739" s="6"/>
      <c r="G739" s="6"/>
      <c r="H739" s="6"/>
      <c r="I739" s="6"/>
      <c r="J739" s="6"/>
    </row>
    <row r="740" spans="2:10" ht="12.75">
      <c r="B740" s="6"/>
      <c r="C740" s="6"/>
      <c r="D740" s="6"/>
      <c r="E740" s="6"/>
      <c r="F740" s="6"/>
      <c r="G740" s="6"/>
      <c r="H740" s="6"/>
      <c r="I740" s="6"/>
      <c r="J740" s="6"/>
    </row>
    <row r="741" spans="2:10" ht="12.75">
      <c r="B741" s="6"/>
      <c r="C741" s="6"/>
      <c r="D741" s="6"/>
      <c r="E741" s="6"/>
      <c r="F741" s="6"/>
      <c r="G741" s="6"/>
      <c r="H741" s="6"/>
      <c r="I741" s="6"/>
      <c r="J741" s="6"/>
    </row>
    <row r="742" spans="2:10" ht="12.75">
      <c r="B742" s="6"/>
      <c r="C742" s="6"/>
      <c r="D742" s="6"/>
      <c r="E742" s="6"/>
      <c r="F742" s="6"/>
      <c r="G742" s="6"/>
      <c r="H742" s="6"/>
      <c r="I742" s="6"/>
      <c r="J742" s="6"/>
    </row>
    <row r="743" spans="2:10" ht="12.75">
      <c r="B743" s="6"/>
      <c r="C743" s="6"/>
      <c r="D743" s="6"/>
      <c r="E743" s="6"/>
      <c r="F743" s="6"/>
      <c r="G743" s="6"/>
      <c r="H743" s="6"/>
      <c r="I743" s="6"/>
      <c r="J743" s="6"/>
    </row>
    <row r="744" spans="2:10" ht="12.75">
      <c r="B744" s="6"/>
      <c r="C744" s="6"/>
      <c r="D744" s="6"/>
      <c r="E744" s="6"/>
      <c r="F744" s="6"/>
      <c r="G744" s="6"/>
      <c r="H744" s="6"/>
      <c r="I744" s="6"/>
      <c r="J744" s="6"/>
    </row>
    <row r="745" spans="2:10" ht="12.75">
      <c r="B745" s="6"/>
      <c r="C745" s="6"/>
      <c r="D745" s="6"/>
      <c r="E745" s="6"/>
      <c r="F745" s="6"/>
      <c r="G745" s="6"/>
      <c r="H745" s="6"/>
      <c r="I745" s="6"/>
      <c r="J745" s="6"/>
    </row>
    <row r="746" spans="2:10" ht="12.75">
      <c r="B746" s="6"/>
      <c r="C746" s="6"/>
      <c r="D746" s="6"/>
      <c r="E746" s="6"/>
      <c r="F746" s="6"/>
      <c r="G746" s="6"/>
      <c r="H746" s="6"/>
      <c r="I746" s="6"/>
      <c r="J746" s="6"/>
    </row>
    <row r="747" spans="2:10" ht="12.75">
      <c r="B747" s="6"/>
      <c r="C747" s="6"/>
      <c r="D747" s="6"/>
      <c r="E747" s="6"/>
      <c r="F747" s="6"/>
      <c r="G747" s="6"/>
      <c r="H747" s="6"/>
      <c r="I747" s="6"/>
      <c r="J747" s="6"/>
    </row>
    <row r="748" spans="2:10" ht="12.75">
      <c r="B748" s="6"/>
      <c r="C748" s="6"/>
      <c r="D748" s="6"/>
      <c r="E748" s="6"/>
      <c r="F748" s="6"/>
      <c r="G748" s="6"/>
      <c r="H748" s="6"/>
      <c r="I748" s="6"/>
      <c r="J748" s="6"/>
    </row>
    <row r="749" spans="2:10" ht="12.75">
      <c r="B749" s="6"/>
      <c r="C749" s="6"/>
      <c r="D749" s="6"/>
      <c r="E749" s="6"/>
      <c r="F749" s="6"/>
      <c r="G749" s="6"/>
      <c r="H749" s="6"/>
      <c r="I749" s="6"/>
      <c r="J749" s="6"/>
    </row>
    <row r="750" spans="2:10" ht="12.75">
      <c r="B750" s="6"/>
      <c r="C750" s="6"/>
      <c r="D750" s="6"/>
      <c r="E750" s="6"/>
      <c r="F750" s="6"/>
      <c r="G750" s="6"/>
      <c r="H750" s="6"/>
      <c r="I750" s="6"/>
      <c r="J750" s="6"/>
    </row>
    <row r="751" spans="2:10" ht="12.75">
      <c r="B751" s="6"/>
      <c r="C751" s="6"/>
      <c r="D751" s="6"/>
      <c r="E751" s="6"/>
      <c r="F751" s="6"/>
      <c r="G751" s="6"/>
      <c r="H751" s="6"/>
      <c r="I751" s="6"/>
      <c r="J751" s="6"/>
    </row>
    <row r="752" spans="2:10" ht="12.75">
      <c r="B752" s="6"/>
      <c r="C752" s="6"/>
      <c r="D752" s="6"/>
      <c r="E752" s="6"/>
      <c r="F752" s="6"/>
      <c r="G752" s="6"/>
      <c r="H752" s="6"/>
      <c r="I752" s="6"/>
      <c r="J752" s="6"/>
    </row>
    <row r="753" spans="2:10" ht="12.75">
      <c r="B753" s="6"/>
      <c r="C753" s="6"/>
      <c r="D753" s="6"/>
      <c r="E753" s="6"/>
      <c r="F753" s="6"/>
      <c r="G753" s="6"/>
      <c r="H753" s="6"/>
      <c r="I753" s="6"/>
      <c r="J753" s="6"/>
    </row>
    <row r="754" spans="2:10" ht="12.75">
      <c r="B754" s="6"/>
      <c r="C754" s="6"/>
      <c r="D754" s="6"/>
      <c r="E754" s="6"/>
      <c r="F754" s="6"/>
      <c r="G754" s="6"/>
      <c r="H754" s="6"/>
      <c r="I754" s="6"/>
      <c r="J754" s="6"/>
    </row>
    <row r="755" spans="2:10" ht="12.75">
      <c r="B755" s="6"/>
      <c r="C755" s="6"/>
      <c r="D755" s="6"/>
      <c r="E755" s="6"/>
      <c r="F755" s="6"/>
      <c r="G755" s="6"/>
      <c r="H755" s="6"/>
      <c r="I755" s="6"/>
      <c r="J755" s="6"/>
    </row>
    <row r="756" spans="2:10" ht="12.75">
      <c r="B756" s="6"/>
      <c r="C756" s="6"/>
      <c r="D756" s="6"/>
      <c r="E756" s="6"/>
      <c r="F756" s="6"/>
      <c r="G756" s="6"/>
      <c r="H756" s="6"/>
      <c r="I756" s="6"/>
      <c r="J756" s="6"/>
    </row>
    <row r="757" spans="2:10" ht="12.75">
      <c r="B757" s="6"/>
      <c r="C757" s="6"/>
      <c r="D757" s="6"/>
      <c r="E757" s="6"/>
      <c r="F757" s="6"/>
      <c r="G757" s="6"/>
      <c r="H757" s="6"/>
      <c r="I757" s="6"/>
      <c r="J757" s="6"/>
    </row>
    <row r="758" spans="2:10" ht="12.75">
      <c r="B758" s="6"/>
      <c r="C758" s="6"/>
      <c r="D758" s="6"/>
      <c r="E758" s="6"/>
      <c r="F758" s="6"/>
      <c r="G758" s="6"/>
      <c r="H758" s="6"/>
      <c r="I758" s="6"/>
      <c r="J758" s="6"/>
    </row>
    <row r="759" spans="2:10" ht="12.75">
      <c r="B759" s="6"/>
      <c r="C759" s="6"/>
      <c r="D759" s="6"/>
      <c r="E759" s="6"/>
      <c r="F759" s="6"/>
      <c r="G759" s="6"/>
      <c r="H759" s="6"/>
      <c r="I759" s="6"/>
      <c r="J759" s="6"/>
    </row>
    <row r="760" spans="2:10" ht="12.75">
      <c r="B760" s="6"/>
      <c r="C760" s="6"/>
      <c r="D760" s="6"/>
      <c r="E760" s="6"/>
      <c r="F760" s="6"/>
      <c r="G760" s="6"/>
      <c r="H760" s="6"/>
      <c r="I760" s="6"/>
      <c r="J760" s="6"/>
    </row>
    <row r="761" spans="2:10" ht="12.75">
      <c r="B761" s="6"/>
      <c r="C761" s="6"/>
      <c r="D761" s="6"/>
      <c r="E761" s="6"/>
      <c r="F761" s="6"/>
      <c r="G761" s="6"/>
      <c r="H761" s="6"/>
      <c r="I761" s="6"/>
      <c r="J761" s="6"/>
    </row>
    <row r="762" spans="2:10" ht="12.75">
      <c r="B762" s="6"/>
      <c r="C762" s="6"/>
      <c r="D762" s="6"/>
      <c r="E762" s="6"/>
      <c r="F762" s="6"/>
      <c r="G762" s="6"/>
      <c r="H762" s="6"/>
      <c r="I762" s="6"/>
      <c r="J762" s="6"/>
    </row>
    <row r="763" spans="2:10" ht="12.75">
      <c r="B763" s="6"/>
      <c r="C763" s="6"/>
      <c r="D763" s="6"/>
      <c r="E763" s="6"/>
      <c r="F763" s="6"/>
      <c r="G763" s="6"/>
      <c r="H763" s="6"/>
      <c r="I763" s="6"/>
      <c r="J763" s="6"/>
    </row>
    <row r="764" spans="2:10" ht="12.75">
      <c r="B764" s="6"/>
      <c r="C764" s="6"/>
      <c r="D764" s="6"/>
      <c r="E764" s="6"/>
      <c r="F764" s="6"/>
      <c r="G764" s="6"/>
      <c r="H764" s="6"/>
      <c r="I764" s="6"/>
      <c r="J764" s="6"/>
    </row>
    <row r="765" spans="2:10" ht="12.75">
      <c r="B765" s="6"/>
      <c r="C765" s="6"/>
      <c r="D765" s="6"/>
      <c r="E765" s="6"/>
      <c r="F765" s="6"/>
      <c r="G765" s="6"/>
      <c r="H765" s="6"/>
      <c r="I765" s="6"/>
      <c r="J765" s="6"/>
    </row>
    <row r="766" spans="2:10" ht="12.75">
      <c r="B766" s="6"/>
      <c r="C766" s="6"/>
      <c r="D766" s="6"/>
      <c r="E766" s="6"/>
      <c r="F766" s="6"/>
      <c r="G766" s="6"/>
      <c r="H766" s="6"/>
      <c r="I766" s="6"/>
      <c r="J766" s="6"/>
    </row>
    <row r="767" spans="2:10" ht="12.75">
      <c r="B767" s="6"/>
      <c r="C767" s="6"/>
      <c r="D767" s="6"/>
      <c r="E767" s="6"/>
      <c r="F767" s="6"/>
      <c r="G767" s="6"/>
      <c r="H767" s="6"/>
      <c r="I767" s="6"/>
      <c r="J767" s="6"/>
    </row>
    <row r="768" spans="2:10" ht="12.75">
      <c r="B768" s="6"/>
      <c r="C768" s="6"/>
      <c r="D768" s="6"/>
      <c r="E768" s="6"/>
      <c r="F768" s="6"/>
      <c r="G768" s="6"/>
      <c r="H768" s="6"/>
      <c r="I768" s="6"/>
      <c r="J768" s="6"/>
    </row>
    <row r="769" spans="2:10" ht="12.75">
      <c r="B769" s="6"/>
      <c r="C769" s="6"/>
      <c r="D769" s="6"/>
      <c r="E769" s="6"/>
      <c r="F769" s="6"/>
      <c r="G769" s="6"/>
      <c r="H769" s="6"/>
      <c r="I769" s="6"/>
      <c r="J769" s="6"/>
    </row>
    <row r="770" spans="2:10" ht="12.75">
      <c r="B770" s="6"/>
      <c r="C770" s="6"/>
      <c r="D770" s="6"/>
      <c r="E770" s="6"/>
      <c r="F770" s="6"/>
      <c r="G770" s="6"/>
      <c r="H770" s="6"/>
      <c r="I770" s="6"/>
      <c r="J770" s="6"/>
    </row>
    <row r="771" spans="2:10" ht="12.75">
      <c r="B771" s="6"/>
      <c r="C771" s="6"/>
      <c r="D771" s="6"/>
      <c r="E771" s="6"/>
      <c r="F771" s="6"/>
      <c r="G771" s="6"/>
      <c r="H771" s="6"/>
      <c r="I771" s="6"/>
      <c r="J771" s="6"/>
    </row>
    <row r="772" spans="2:10" ht="12.75">
      <c r="B772" s="6"/>
      <c r="C772" s="6"/>
      <c r="D772" s="6"/>
      <c r="E772" s="6"/>
      <c r="F772" s="6"/>
      <c r="G772" s="6"/>
      <c r="H772" s="6"/>
      <c r="I772" s="6"/>
      <c r="J772" s="6"/>
    </row>
    <row r="773" spans="2:10" ht="12.75">
      <c r="B773" s="6"/>
      <c r="C773" s="6"/>
      <c r="D773" s="6"/>
      <c r="E773" s="6"/>
      <c r="F773" s="6"/>
      <c r="G773" s="6"/>
      <c r="H773" s="6"/>
      <c r="I773" s="6"/>
      <c r="J773" s="6"/>
    </row>
    <row r="774" spans="2:10" ht="12.75">
      <c r="B774" s="6"/>
      <c r="C774" s="6"/>
      <c r="D774" s="6"/>
      <c r="E774" s="6"/>
      <c r="F774" s="6"/>
      <c r="G774" s="6"/>
      <c r="H774" s="6"/>
      <c r="I774" s="6"/>
      <c r="J774" s="6"/>
    </row>
    <row r="775" spans="2:10" ht="12.75">
      <c r="B775" s="6"/>
      <c r="C775" s="6"/>
      <c r="D775" s="6"/>
      <c r="E775" s="6"/>
      <c r="F775" s="6"/>
      <c r="G775" s="6"/>
      <c r="H775" s="6"/>
      <c r="I775" s="6"/>
      <c r="J775" s="6"/>
    </row>
    <row r="776" spans="2:10" ht="12.75">
      <c r="B776" s="6"/>
      <c r="C776" s="6"/>
      <c r="D776" s="6"/>
      <c r="E776" s="6"/>
      <c r="F776" s="6"/>
      <c r="G776" s="6"/>
      <c r="H776" s="6"/>
      <c r="I776" s="6"/>
      <c r="J776" s="6"/>
    </row>
    <row r="777" spans="2:10" ht="12.75">
      <c r="B777" s="6"/>
      <c r="C777" s="6"/>
      <c r="D777" s="6"/>
      <c r="E777" s="6"/>
      <c r="F777" s="6"/>
      <c r="G777" s="6"/>
      <c r="H777" s="6"/>
      <c r="I777" s="6"/>
      <c r="J777" s="6"/>
    </row>
    <row r="778" spans="2:10" ht="12.75">
      <c r="B778" s="6"/>
      <c r="C778" s="6"/>
      <c r="D778" s="6"/>
      <c r="E778" s="6"/>
      <c r="F778" s="6"/>
      <c r="G778" s="6"/>
      <c r="H778" s="6"/>
      <c r="I778" s="6"/>
      <c r="J778" s="6"/>
    </row>
    <row r="779" spans="2:10" ht="12.75">
      <c r="B779" s="6"/>
      <c r="C779" s="6"/>
      <c r="D779" s="6"/>
      <c r="E779" s="6"/>
      <c r="F779" s="6"/>
      <c r="G779" s="6"/>
      <c r="H779" s="6"/>
      <c r="I779" s="6"/>
      <c r="J779" s="6"/>
    </row>
    <row r="780" spans="2:10" ht="12.75">
      <c r="B780" s="6"/>
      <c r="C780" s="6"/>
      <c r="D780" s="6"/>
      <c r="E780" s="6"/>
      <c r="F780" s="6"/>
      <c r="G780" s="6"/>
      <c r="H780" s="6"/>
      <c r="I780" s="6"/>
      <c r="J780" s="6"/>
    </row>
    <row r="781" spans="2:10" ht="12.75">
      <c r="B781" s="6"/>
      <c r="C781" s="6"/>
      <c r="D781" s="6"/>
      <c r="E781" s="6"/>
      <c r="F781" s="6"/>
      <c r="G781" s="6"/>
      <c r="H781" s="6"/>
      <c r="I781" s="6"/>
      <c r="J781" s="6"/>
    </row>
    <row r="782" spans="2:10" ht="12.75">
      <c r="B782" s="6"/>
      <c r="C782" s="6"/>
      <c r="D782" s="6"/>
      <c r="E782" s="6"/>
      <c r="F782" s="6"/>
      <c r="G782" s="6"/>
      <c r="H782" s="6"/>
      <c r="I782" s="6"/>
      <c r="J782" s="6"/>
    </row>
    <row r="783" spans="2:10" ht="12.75">
      <c r="B783" s="6"/>
      <c r="C783" s="6"/>
      <c r="D783" s="6"/>
      <c r="E783" s="6"/>
      <c r="F783" s="6"/>
      <c r="G783" s="6"/>
      <c r="H783" s="6"/>
      <c r="I783" s="6"/>
      <c r="J783" s="6"/>
    </row>
    <row r="784" spans="2:10" ht="12.75">
      <c r="B784" s="6"/>
      <c r="C784" s="6"/>
      <c r="D784" s="6"/>
      <c r="E784" s="6"/>
      <c r="F784" s="6"/>
      <c r="G784" s="6"/>
      <c r="H784" s="6"/>
      <c r="I784" s="6"/>
      <c r="J784" s="6"/>
    </row>
    <row r="785" spans="2:10" ht="12.75">
      <c r="B785" s="6"/>
      <c r="C785" s="6"/>
      <c r="D785" s="6"/>
      <c r="E785" s="6"/>
      <c r="F785" s="6"/>
      <c r="G785" s="6"/>
      <c r="H785" s="6"/>
      <c r="I785" s="6"/>
      <c r="J785" s="6"/>
    </row>
    <row r="786" spans="2:10" ht="12.75">
      <c r="B786" s="6"/>
      <c r="C786" s="6"/>
      <c r="D786" s="6"/>
      <c r="E786" s="6"/>
      <c r="F786" s="6"/>
      <c r="G786" s="6"/>
      <c r="H786" s="6"/>
      <c r="I786" s="6"/>
      <c r="J786" s="6"/>
    </row>
  </sheetData>
  <mergeCells count="1">
    <mergeCell ref="A53:A54"/>
  </mergeCells>
  <printOptions/>
  <pageMargins left="0.3937007874015748" right="0.1968503937007874" top="0.5905511811023623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18"/>
  <sheetViews>
    <sheetView workbookViewId="0" topLeftCell="A1">
      <pane xSplit="1" ySplit="5" topLeftCell="B10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109" sqref="D109"/>
    </sheetView>
  </sheetViews>
  <sheetFormatPr defaultColWidth="9.140625" defaultRowHeight="12.75"/>
  <cols>
    <col min="1" max="1" width="16.8515625" style="60" customWidth="1"/>
    <col min="2" max="2" width="7.7109375" style="9" customWidth="1"/>
    <col min="3" max="3" width="9.7109375" style="9" customWidth="1"/>
    <col min="4" max="4" width="7.7109375" style="9" customWidth="1"/>
    <col min="5" max="5" width="9.7109375" style="9" customWidth="1"/>
    <col min="6" max="6" width="7.7109375" style="9" customWidth="1"/>
    <col min="7" max="7" width="9.7109375" style="9" customWidth="1"/>
    <col min="8" max="8" width="7.7109375" style="9" customWidth="1"/>
    <col min="9" max="9" width="9.7109375" style="9" customWidth="1"/>
    <col min="10" max="16384" width="9.140625" style="9" customWidth="1"/>
  </cols>
  <sheetData>
    <row r="1" spans="1:9" s="3" customFormat="1" ht="15" customHeight="1">
      <c r="A1" s="1" t="s">
        <v>151</v>
      </c>
      <c r="B1" s="1"/>
      <c r="C1" s="1"/>
      <c r="D1" s="1"/>
      <c r="E1" s="1"/>
      <c r="F1" s="1"/>
      <c r="G1" s="1"/>
      <c r="H1" s="1"/>
      <c r="I1" s="1"/>
    </row>
    <row r="2" spans="2:9" s="3" customFormat="1" ht="15" customHeight="1">
      <c r="B2" s="1"/>
      <c r="C2" s="1"/>
      <c r="D2" s="1"/>
      <c r="E2" s="1"/>
      <c r="F2" s="1"/>
      <c r="G2" s="1"/>
      <c r="H2" s="1"/>
      <c r="I2" s="1"/>
    </row>
    <row r="3" spans="1:9" s="6" customFormat="1" ht="15" customHeight="1">
      <c r="A3" s="62" t="s">
        <v>287</v>
      </c>
      <c r="B3" s="34"/>
      <c r="C3" s="34"/>
      <c r="D3" s="34"/>
      <c r="E3" s="34"/>
      <c r="F3" s="34"/>
      <c r="I3" s="105" t="s">
        <v>254</v>
      </c>
    </row>
    <row r="4" spans="1:9" s="6" customFormat="1" ht="12.75" customHeight="1">
      <c r="A4" s="131"/>
      <c r="B4" s="171" t="s">
        <v>55</v>
      </c>
      <c r="C4" s="173" t="s">
        <v>275</v>
      </c>
      <c r="D4" s="171" t="s">
        <v>56</v>
      </c>
      <c r="E4" s="173" t="s">
        <v>275</v>
      </c>
      <c r="F4" s="171" t="s">
        <v>57</v>
      </c>
      <c r="G4" s="173" t="s">
        <v>275</v>
      </c>
      <c r="H4" s="171" t="s">
        <v>58</v>
      </c>
      <c r="I4" s="173" t="s">
        <v>275</v>
      </c>
    </row>
    <row r="5" spans="1:9" s="6" customFormat="1" ht="12.75">
      <c r="A5" s="132"/>
      <c r="B5" s="172"/>
      <c r="C5" s="174"/>
      <c r="D5" s="172"/>
      <c r="E5" s="174"/>
      <c r="F5" s="172"/>
      <c r="G5" s="174"/>
      <c r="H5" s="172"/>
      <c r="I5" s="174"/>
    </row>
    <row r="6" spans="1:9" s="6" customFormat="1" ht="12.75">
      <c r="A6" s="65" t="s">
        <v>59</v>
      </c>
      <c r="B6" s="66">
        <v>184013</v>
      </c>
      <c r="C6" s="66">
        <v>93.05852664370711</v>
      </c>
      <c r="D6" s="66">
        <v>198462</v>
      </c>
      <c r="E6" s="66">
        <v>100.69612867218024</v>
      </c>
      <c r="F6" s="66">
        <v>731831</v>
      </c>
      <c r="G6" s="66">
        <v>99.31616160245362</v>
      </c>
      <c r="H6" s="66">
        <v>135117</v>
      </c>
      <c r="I6" s="66">
        <v>99.94230555863753</v>
      </c>
    </row>
    <row r="7" spans="1:9" ht="12.75">
      <c r="A7" s="69" t="s">
        <v>60</v>
      </c>
      <c r="B7" s="70">
        <v>6113</v>
      </c>
      <c r="C7" s="70">
        <v>90.10908018867924</v>
      </c>
      <c r="D7" s="70">
        <v>14608</v>
      </c>
      <c r="E7" s="70">
        <v>100.70315731421479</v>
      </c>
      <c r="F7" s="70">
        <v>80315</v>
      </c>
      <c r="G7" s="70">
        <v>99.20943734173306</v>
      </c>
      <c r="H7" s="78">
        <v>14158</v>
      </c>
      <c r="I7" s="70">
        <v>100.56111939768448</v>
      </c>
    </row>
    <row r="8" spans="1:9" ht="12.75">
      <c r="A8" s="53" t="s">
        <v>61</v>
      </c>
      <c r="B8" s="72">
        <v>530</v>
      </c>
      <c r="C8" s="72">
        <v>97.06959706959707</v>
      </c>
      <c r="D8" s="72">
        <v>942</v>
      </c>
      <c r="E8" s="72">
        <v>98.74213836477988</v>
      </c>
      <c r="F8" s="72">
        <v>4724</v>
      </c>
      <c r="G8" s="72">
        <v>99.26455137633957</v>
      </c>
      <c r="H8" s="72">
        <v>833</v>
      </c>
      <c r="I8" s="72">
        <v>100.1201923076923</v>
      </c>
    </row>
    <row r="9" spans="1:9" ht="12.75">
      <c r="A9" s="53" t="s">
        <v>62</v>
      </c>
      <c r="B9" s="72">
        <v>1264</v>
      </c>
      <c r="C9" s="72">
        <v>92.26277372262773</v>
      </c>
      <c r="D9" s="72">
        <v>2305</v>
      </c>
      <c r="E9" s="72">
        <v>99.913307325531</v>
      </c>
      <c r="F9" s="72">
        <v>14122</v>
      </c>
      <c r="G9" s="72">
        <v>99.03920331019006</v>
      </c>
      <c r="H9" s="72">
        <v>2565</v>
      </c>
      <c r="I9" s="72">
        <v>101.02402520677431</v>
      </c>
    </row>
    <row r="10" spans="1:9" ht="12.75">
      <c r="A10" s="53" t="s">
        <v>63</v>
      </c>
      <c r="B10" s="72">
        <v>444</v>
      </c>
      <c r="C10" s="72">
        <v>86.38132295719845</v>
      </c>
      <c r="D10" s="72">
        <v>1242</v>
      </c>
      <c r="E10" s="72">
        <v>100.16129032258065</v>
      </c>
      <c r="F10" s="72">
        <v>7366</v>
      </c>
      <c r="G10" s="72">
        <v>100.0407442618498</v>
      </c>
      <c r="H10" s="72">
        <v>1337</v>
      </c>
      <c r="I10" s="72">
        <v>99.1839762611276</v>
      </c>
    </row>
    <row r="11" spans="1:9" ht="12.75">
      <c r="A11" s="53" t="s">
        <v>64</v>
      </c>
      <c r="B11" s="72">
        <v>644</v>
      </c>
      <c r="C11" s="72">
        <v>96.11940298507463</v>
      </c>
      <c r="D11" s="72">
        <v>1376</v>
      </c>
      <c r="E11" s="72">
        <v>101.17647058823529</v>
      </c>
      <c r="F11" s="72">
        <v>13594</v>
      </c>
      <c r="G11" s="72">
        <v>99.58244817229507</v>
      </c>
      <c r="H11" s="72">
        <v>2185</v>
      </c>
      <c r="I11" s="72">
        <v>100.45977011494254</v>
      </c>
    </row>
    <row r="12" spans="1:9" ht="12.75">
      <c r="A12" s="53" t="s">
        <v>65</v>
      </c>
      <c r="B12" s="72">
        <v>823</v>
      </c>
      <c r="C12" s="72">
        <v>93.94977168949772</v>
      </c>
      <c r="D12" s="72">
        <v>1573</v>
      </c>
      <c r="E12" s="72">
        <v>99.05541561712846</v>
      </c>
      <c r="F12" s="72">
        <v>15833</v>
      </c>
      <c r="G12" s="72">
        <v>98.801872074883</v>
      </c>
      <c r="H12" s="72">
        <v>2536</v>
      </c>
      <c r="I12" s="72">
        <v>101.15676106900678</v>
      </c>
    </row>
    <row r="13" spans="1:9" ht="12.75">
      <c r="A13" s="53" t="s">
        <v>66</v>
      </c>
      <c r="B13" s="72">
        <v>1161</v>
      </c>
      <c r="C13" s="72">
        <v>88.35616438356165</v>
      </c>
      <c r="D13" s="72">
        <v>2593</v>
      </c>
      <c r="E13" s="72">
        <v>103.96952686447474</v>
      </c>
      <c r="F13" s="72">
        <v>8905</v>
      </c>
      <c r="G13" s="72">
        <v>99.3528952359701</v>
      </c>
      <c r="H13" s="72">
        <v>1695</v>
      </c>
      <c r="I13" s="72">
        <v>100.35523978685612</v>
      </c>
    </row>
    <row r="14" spans="1:9" ht="12.75">
      <c r="A14" s="53" t="s">
        <v>67</v>
      </c>
      <c r="B14" s="72">
        <v>657</v>
      </c>
      <c r="C14" s="72">
        <v>90</v>
      </c>
      <c r="D14" s="72">
        <v>2588</v>
      </c>
      <c r="E14" s="72">
        <v>101.13325517780383</v>
      </c>
      <c r="F14" s="72">
        <v>7869</v>
      </c>
      <c r="G14" s="72">
        <v>98.60902255639098</v>
      </c>
      <c r="H14" s="72">
        <v>1426</v>
      </c>
      <c r="I14" s="72">
        <v>100.0701754385965</v>
      </c>
    </row>
    <row r="15" spans="1:9" ht="12.75">
      <c r="A15" s="53" t="s">
        <v>68</v>
      </c>
      <c r="B15" s="72">
        <v>590</v>
      </c>
      <c r="C15" s="72">
        <v>77.22513089005236</v>
      </c>
      <c r="D15" s="72">
        <v>1989</v>
      </c>
      <c r="E15" s="72">
        <v>99.25149700598801</v>
      </c>
      <c r="F15" s="72">
        <v>7902</v>
      </c>
      <c r="G15" s="72">
        <v>99.33375235700818</v>
      </c>
      <c r="H15" s="72">
        <v>1581</v>
      </c>
      <c r="I15" s="72">
        <v>101.08695652173914</v>
      </c>
    </row>
    <row r="16" spans="1:9" ht="12.75">
      <c r="A16" s="74" t="s">
        <v>69</v>
      </c>
      <c r="B16" s="70">
        <v>15111</v>
      </c>
      <c r="C16" s="70">
        <v>91.32168973227776</v>
      </c>
      <c r="D16" s="70">
        <v>19522</v>
      </c>
      <c r="E16" s="70">
        <v>102.51535997479388</v>
      </c>
      <c r="F16" s="70">
        <v>75312</v>
      </c>
      <c r="G16" s="70">
        <v>99.2776166622726</v>
      </c>
      <c r="H16" s="70">
        <v>12737</v>
      </c>
      <c r="I16" s="70">
        <v>99.87453932408062</v>
      </c>
    </row>
    <row r="17" spans="1:9" ht="12.75">
      <c r="A17" s="53" t="s">
        <v>70</v>
      </c>
      <c r="B17" s="72">
        <v>3868</v>
      </c>
      <c r="C17" s="72">
        <v>90.52188158202668</v>
      </c>
      <c r="D17" s="72">
        <v>5074</v>
      </c>
      <c r="E17" s="72">
        <v>107.27272727272728</v>
      </c>
      <c r="F17" s="72">
        <v>16043</v>
      </c>
      <c r="G17" s="72">
        <v>98.73222967567234</v>
      </c>
      <c r="H17" s="72">
        <v>2716</v>
      </c>
      <c r="I17" s="72">
        <v>100.29542097488921</v>
      </c>
    </row>
    <row r="18" spans="1:9" ht="12.75">
      <c r="A18" s="53" t="s">
        <v>71</v>
      </c>
      <c r="B18" s="72">
        <v>3388</v>
      </c>
      <c r="C18" s="72">
        <v>92.04020646563433</v>
      </c>
      <c r="D18" s="72">
        <v>3417</v>
      </c>
      <c r="E18" s="72">
        <v>100.02927400468384</v>
      </c>
      <c r="F18" s="72">
        <v>12851</v>
      </c>
      <c r="G18" s="72">
        <v>99.46594427244581</v>
      </c>
      <c r="H18" s="72">
        <v>2142</v>
      </c>
      <c r="I18" s="72">
        <v>99.581589958159</v>
      </c>
    </row>
    <row r="19" spans="1:9" ht="12.75">
      <c r="A19" s="53" t="s">
        <v>72</v>
      </c>
      <c r="B19" s="72">
        <v>1153</v>
      </c>
      <c r="C19" s="72">
        <v>92.8341384863124</v>
      </c>
      <c r="D19" s="72">
        <v>1285</v>
      </c>
      <c r="E19" s="72">
        <v>108.34738617200674</v>
      </c>
      <c r="F19" s="72">
        <v>6239</v>
      </c>
      <c r="G19" s="72">
        <v>99.69638862256312</v>
      </c>
      <c r="H19" s="72">
        <v>1104</v>
      </c>
      <c r="I19" s="72">
        <v>99.54914337240758</v>
      </c>
    </row>
    <row r="20" spans="1:9" ht="12.75">
      <c r="A20" s="53" t="s">
        <v>73</v>
      </c>
      <c r="B20" s="72">
        <v>1473</v>
      </c>
      <c r="C20" s="72">
        <v>90.03667481662592</v>
      </c>
      <c r="D20" s="72">
        <v>2377</v>
      </c>
      <c r="E20" s="72">
        <v>100.29535864978902</v>
      </c>
      <c r="F20" s="72">
        <v>8325</v>
      </c>
      <c r="G20" s="72">
        <v>99.34367541766109</v>
      </c>
      <c r="H20" s="72">
        <v>1340</v>
      </c>
      <c r="I20" s="72">
        <v>100.14947683109119</v>
      </c>
    </row>
    <row r="21" spans="1:9" ht="12.75">
      <c r="A21" s="53" t="s">
        <v>74</v>
      </c>
      <c r="B21" s="72">
        <v>1443</v>
      </c>
      <c r="C21" s="72">
        <v>94.99670836076366</v>
      </c>
      <c r="D21" s="72">
        <v>1658</v>
      </c>
      <c r="E21" s="72">
        <v>99.46010797840432</v>
      </c>
      <c r="F21" s="72">
        <v>8169</v>
      </c>
      <c r="G21" s="72">
        <v>99.1383495145631</v>
      </c>
      <c r="H21" s="72">
        <v>1397</v>
      </c>
      <c r="I21" s="72">
        <v>99.4306049822064</v>
      </c>
    </row>
    <row r="22" spans="1:9" ht="12.75">
      <c r="A22" s="53" t="s">
        <v>75</v>
      </c>
      <c r="B22" s="72">
        <v>1236</v>
      </c>
      <c r="C22" s="72">
        <v>91.48778682457439</v>
      </c>
      <c r="D22" s="72">
        <v>1250</v>
      </c>
      <c r="E22" s="72">
        <v>105.13036164844407</v>
      </c>
      <c r="F22" s="72">
        <v>6516</v>
      </c>
      <c r="G22" s="72">
        <v>99.17808219178083</v>
      </c>
      <c r="H22" s="72">
        <v>1089</v>
      </c>
      <c r="I22" s="72">
        <v>100.09191176470588</v>
      </c>
    </row>
    <row r="23" spans="1:9" ht="12.75">
      <c r="A23" s="53" t="s">
        <v>76</v>
      </c>
      <c r="B23" s="72">
        <v>2550</v>
      </c>
      <c r="C23" s="72">
        <v>89.63093145869946</v>
      </c>
      <c r="D23" s="72">
        <v>4461</v>
      </c>
      <c r="E23" s="72">
        <v>99.46488294314382</v>
      </c>
      <c r="F23" s="72">
        <v>17169</v>
      </c>
      <c r="G23" s="72">
        <v>99.57084034100795</v>
      </c>
      <c r="H23" s="72">
        <v>2949</v>
      </c>
      <c r="I23" s="72">
        <v>99.83073798239676</v>
      </c>
    </row>
    <row r="24" spans="1:9" ht="12.75">
      <c r="A24" s="74" t="s">
        <v>77</v>
      </c>
      <c r="B24" s="70">
        <v>12328</v>
      </c>
      <c r="C24" s="70">
        <v>90.51395007342144</v>
      </c>
      <c r="D24" s="70">
        <v>21443</v>
      </c>
      <c r="E24" s="70">
        <v>99.80916030534351</v>
      </c>
      <c r="F24" s="70">
        <v>80349</v>
      </c>
      <c r="G24" s="70">
        <v>99.21344429901464</v>
      </c>
      <c r="H24" s="70">
        <v>13233</v>
      </c>
      <c r="I24" s="70">
        <v>100.15136607886173</v>
      </c>
    </row>
    <row r="25" spans="1:9" ht="12.75">
      <c r="A25" s="53" t="s">
        <v>78</v>
      </c>
      <c r="B25" s="72">
        <v>930</v>
      </c>
      <c r="C25" s="72">
        <v>90.64327485380117</v>
      </c>
      <c r="D25" s="72">
        <v>1447</v>
      </c>
      <c r="E25" s="72">
        <v>98.97400820793433</v>
      </c>
      <c r="F25" s="72">
        <v>5141</v>
      </c>
      <c r="G25" s="72">
        <v>99.18965849893884</v>
      </c>
      <c r="H25" s="72">
        <v>847</v>
      </c>
      <c r="I25" s="72">
        <v>99.6470588235294</v>
      </c>
    </row>
    <row r="26" spans="1:9" ht="12.75">
      <c r="A26" s="53" t="s">
        <v>79</v>
      </c>
      <c r="B26" s="72">
        <v>1314</v>
      </c>
      <c r="C26" s="72">
        <v>92.2752808988764</v>
      </c>
      <c r="D26" s="72">
        <v>1713</v>
      </c>
      <c r="E26" s="72">
        <v>99.30434782608695</v>
      </c>
      <c r="F26" s="72">
        <v>8299</v>
      </c>
      <c r="G26" s="72">
        <v>99.35352567939663</v>
      </c>
      <c r="H26" s="72">
        <v>1308</v>
      </c>
      <c r="I26" s="72">
        <v>100.5380476556495</v>
      </c>
    </row>
    <row r="27" spans="1:9" ht="12.75">
      <c r="A27" s="53" t="s">
        <v>80</v>
      </c>
      <c r="B27" s="72">
        <v>585</v>
      </c>
      <c r="C27" s="72">
        <v>86.41063515509602</v>
      </c>
      <c r="D27" s="72">
        <v>818</v>
      </c>
      <c r="E27" s="72">
        <v>97.26516052318668</v>
      </c>
      <c r="F27" s="72">
        <v>3555</v>
      </c>
      <c r="G27" s="72">
        <v>99.16317991631799</v>
      </c>
      <c r="H27" s="72">
        <v>515</v>
      </c>
      <c r="I27" s="72">
        <v>100.98039215686273</v>
      </c>
    </row>
    <row r="28" spans="1:9" ht="12.75">
      <c r="A28" s="53" t="s">
        <v>81</v>
      </c>
      <c r="B28" s="72">
        <v>1248</v>
      </c>
      <c r="C28" s="72">
        <v>86.12836438923395</v>
      </c>
      <c r="D28" s="72">
        <v>1813</v>
      </c>
      <c r="E28" s="72">
        <v>101.22836404243441</v>
      </c>
      <c r="F28" s="72">
        <v>8121</v>
      </c>
      <c r="G28" s="72">
        <v>99.49767213918157</v>
      </c>
      <c r="H28" s="72">
        <v>1274</v>
      </c>
      <c r="I28" s="72">
        <v>100.1572327044025</v>
      </c>
    </row>
    <row r="29" spans="1:9" ht="12.75">
      <c r="A29" s="53" t="s">
        <v>82</v>
      </c>
      <c r="B29" s="72">
        <v>1441</v>
      </c>
      <c r="C29" s="72">
        <v>94.12148922273023</v>
      </c>
      <c r="D29" s="72">
        <v>1955</v>
      </c>
      <c r="E29" s="72">
        <v>100.46248715313465</v>
      </c>
      <c r="F29" s="72">
        <v>6126</v>
      </c>
      <c r="G29" s="72">
        <v>99.83702737940025</v>
      </c>
      <c r="H29" s="72">
        <v>1071</v>
      </c>
      <c r="I29" s="72">
        <v>101.8060836501901</v>
      </c>
    </row>
    <row r="30" spans="1:9" ht="12.75">
      <c r="A30" s="53" t="s">
        <v>83</v>
      </c>
      <c r="B30" s="72">
        <v>1511</v>
      </c>
      <c r="C30" s="72">
        <v>92.41590214067278</v>
      </c>
      <c r="D30" s="72">
        <v>3789</v>
      </c>
      <c r="E30" s="72">
        <v>100.47732696897376</v>
      </c>
      <c r="F30" s="72">
        <v>9213</v>
      </c>
      <c r="G30" s="72">
        <v>99.17115177610334</v>
      </c>
      <c r="H30" s="72">
        <v>1612</v>
      </c>
      <c r="I30" s="72">
        <v>100.18645121193288</v>
      </c>
    </row>
    <row r="31" spans="1:9" ht="12.75">
      <c r="A31" s="53" t="s">
        <v>84</v>
      </c>
      <c r="B31" s="72">
        <v>2867</v>
      </c>
      <c r="C31" s="72">
        <v>91.24761298535964</v>
      </c>
      <c r="D31" s="72">
        <v>4912</v>
      </c>
      <c r="E31" s="72">
        <v>99.8983119788489</v>
      </c>
      <c r="F31" s="72">
        <v>18648</v>
      </c>
      <c r="G31" s="72">
        <v>98.78165059858036</v>
      </c>
      <c r="H31" s="72">
        <v>3083</v>
      </c>
      <c r="I31" s="72">
        <v>99.13183279742765</v>
      </c>
    </row>
    <row r="32" spans="1:9" ht="12.75">
      <c r="A32" s="53" t="s">
        <v>85</v>
      </c>
      <c r="B32" s="72">
        <v>734</v>
      </c>
      <c r="C32" s="72">
        <v>90.72929542645241</v>
      </c>
      <c r="D32" s="72">
        <v>2260</v>
      </c>
      <c r="E32" s="72">
        <v>98.90590809628009</v>
      </c>
      <c r="F32" s="72">
        <v>6249</v>
      </c>
      <c r="G32" s="72">
        <v>99.30081042428095</v>
      </c>
      <c r="H32" s="72">
        <v>1050</v>
      </c>
      <c r="I32" s="72">
        <v>99.43181818181817</v>
      </c>
    </row>
    <row r="33" spans="1:9" ht="12.75">
      <c r="A33" s="69" t="s">
        <v>86</v>
      </c>
      <c r="B33" s="72">
        <v>1698</v>
      </c>
      <c r="C33" s="72">
        <v>88.1162428645563</v>
      </c>
      <c r="D33" s="72">
        <v>2736</v>
      </c>
      <c r="E33" s="72">
        <v>99.63583394027677</v>
      </c>
      <c r="F33" s="72">
        <v>14997</v>
      </c>
      <c r="G33" s="72">
        <v>99.27843241096254</v>
      </c>
      <c r="H33" s="72">
        <v>2473</v>
      </c>
      <c r="I33" s="72">
        <v>100.81532816958827</v>
      </c>
    </row>
    <row r="34" spans="1:9" ht="12.75">
      <c r="A34" s="74" t="s">
        <v>87</v>
      </c>
      <c r="B34" s="70">
        <v>29741</v>
      </c>
      <c r="C34" s="70">
        <v>92.25734404566181</v>
      </c>
      <c r="D34" s="70">
        <v>29350</v>
      </c>
      <c r="E34" s="70">
        <v>100.07842602380059</v>
      </c>
      <c r="F34" s="70">
        <v>92634</v>
      </c>
      <c r="G34" s="70">
        <v>99.41510426168986</v>
      </c>
      <c r="H34" s="70">
        <v>15800</v>
      </c>
      <c r="I34" s="70">
        <v>100.15847860538827</v>
      </c>
    </row>
    <row r="35" spans="1:9" ht="12.75">
      <c r="A35" s="48" t="s">
        <v>88</v>
      </c>
      <c r="B35" s="76">
        <v>4479</v>
      </c>
      <c r="C35" s="76">
        <v>88.7457895779671</v>
      </c>
      <c r="D35" s="76">
        <v>4337</v>
      </c>
      <c r="E35" s="76">
        <v>100.09231479344565</v>
      </c>
      <c r="F35" s="76">
        <v>13103</v>
      </c>
      <c r="G35" s="76">
        <v>99.18249943229127</v>
      </c>
      <c r="H35" s="76">
        <v>2218</v>
      </c>
      <c r="I35" s="76">
        <v>99.50650515926425</v>
      </c>
    </row>
    <row r="36" spans="1:9" ht="12.75">
      <c r="A36" s="53" t="s">
        <v>89</v>
      </c>
      <c r="B36" s="72">
        <v>6887</v>
      </c>
      <c r="C36" s="72">
        <v>94.1104126810604</v>
      </c>
      <c r="D36" s="72">
        <v>7271</v>
      </c>
      <c r="E36" s="72">
        <v>99.0194743292932</v>
      </c>
      <c r="F36" s="72">
        <v>15542</v>
      </c>
      <c r="G36" s="72">
        <v>99.38611075585113</v>
      </c>
      <c r="H36" s="72">
        <v>2597</v>
      </c>
      <c r="I36" s="72">
        <v>100.1929012345679</v>
      </c>
    </row>
    <row r="37" spans="1:9" ht="12.75">
      <c r="A37" s="53" t="s">
        <v>90</v>
      </c>
      <c r="B37" s="72">
        <v>4846</v>
      </c>
      <c r="C37" s="72">
        <v>92.88863331416522</v>
      </c>
      <c r="D37" s="72">
        <v>4931</v>
      </c>
      <c r="E37" s="72">
        <v>100.6121199755152</v>
      </c>
      <c r="F37" s="72">
        <v>22553</v>
      </c>
      <c r="G37" s="72">
        <v>99.30867459269045</v>
      </c>
      <c r="H37" s="72">
        <v>3751</v>
      </c>
      <c r="I37" s="72">
        <v>100.05334755934916</v>
      </c>
    </row>
    <row r="38" spans="1:9" ht="12.75">
      <c r="A38" s="53" t="s">
        <v>91</v>
      </c>
      <c r="B38" s="72">
        <v>7357</v>
      </c>
      <c r="C38" s="72">
        <v>90.99567099567099</v>
      </c>
      <c r="D38" s="72">
        <v>5355</v>
      </c>
      <c r="E38" s="72">
        <v>100.67681895093064</v>
      </c>
      <c r="F38" s="72">
        <v>18584</v>
      </c>
      <c r="G38" s="72">
        <v>99.62474536292484</v>
      </c>
      <c r="H38" s="72">
        <v>3096</v>
      </c>
      <c r="I38" s="72">
        <v>100.74845427920597</v>
      </c>
    </row>
    <row r="39" spans="1:9" ht="12.75">
      <c r="A39" s="53" t="s">
        <v>92</v>
      </c>
      <c r="B39" s="72">
        <v>2727</v>
      </c>
      <c r="C39" s="72">
        <v>94.52339688041594</v>
      </c>
      <c r="D39" s="72">
        <v>1410</v>
      </c>
      <c r="E39" s="72">
        <v>100</v>
      </c>
      <c r="F39" s="72">
        <v>7359</v>
      </c>
      <c r="G39" s="72">
        <v>99.19126566922766</v>
      </c>
      <c r="H39" s="72">
        <v>1293</v>
      </c>
      <c r="I39" s="72">
        <v>100.31031807602793</v>
      </c>
    </row>
    <row r="40" spans="1:9" ht="12.75">
      <c r="A40" s="53" t="s">
        <v>93</v>
      </c>
      <c r="B40" s="72">
        <v>2112</v>
      </c>
      <c r="C40" s="72">
        <v>93.86666666666666</v>
      </c>
      <c r="D40" s="72">
        <v>3486</v>
      </c>
      <c r="E40" s="72">
        <v>100.37431615318168</v>
      </c>
      <c r="F40" s="72">
        <v>9832</v>
      </c>
      <c r="G40" s="72">
        <v>99.4839623596074</v>
      </c>
      <c r="H40" s="72">
        <v>1793</v>
      </c>
      <c r="I40" s="72">
        <v>99.94425863991081</v>
      </c>
    </row>
    <row r="41" spans="1:9" ht="12.75">
      <c r="A41" s="69" t="s">
        <v>94</v>
      </c>
      <c r="B41" s="78">
        <v>1333</v>
      </c>
      <c r="C41" s="78">
        <v>92.89198606271776</v>
      </c>
      <c r="D41" s="78">
        <v>2560</v>
      </c>
      <c r="E41" s="78">
        <v>100.47095761381475</v>
      </c>
      <c r="F41" s="78">
        <v>5661</v>
      </c>
      <c r="G41" s="78">
        <v>99.94703389830508</v>
      </c>
      <c r="H41" s="78">
        <v>1052</v>
      </c>
      <c r="I41" s="78">
        <v>100.28598665395614</v>
      </c>
    </row>
    <row r="42" spans="1:9" ht="12.75">
      <c r="A42" s="74" t="s">
        <v>95</v>
      </c>
      <c r="B42" s="70">
        <v>15999</v>
      </c>
      <c r="C42" s="70">
        <v>91.05862265224816</v>
      </c>
      <c r="D42" s="70">
        <v>30115</v>
      </c>
      <c r="E42" s="70">
        <v>101.54089958864387</v>
      </c>
      <c r="F42" s="70">
        <v>96411</v>
      </c>
      <c r="G42" s="70">
        <v>98.79492145470195</v>
      </c>
      <c r="H42" s="70">
        <v>18249</v>
      </c>
      <c r="I42" s="70">
        <v>99.79765941157169</v>
      </c>
    </row>
    <row r="43" spans="1:9" ht="12.75">
      <c r="A43" s="53" t="s">
        <v>96</v>
      </c>
      <c r="B43" s="72">
        <v>894</v>
      </c>
      <c r="C43" s="72">
        <v>91.317671092952</v>
      </c>
      <c r="D43" s="72">
        <v>1374</v>
      </c>
      <c r="E43" s="72">
        <v>99.78213507625271</v>
      </c>
      <c r="F43" s="72">
        <v>4380</v>
      </c>
      <c r="G43" s="72">
        <v>99.43246311010215</v>
      </c>
      <c r="H43" s="72">
        <v>877</v>
      </c>
      <c r="I43" s="72">
        <v>98.4287317620651</v>
      </c>
    </row>
    <row r="44" spans="1:9" ht="12.75">
      <c r="A44" s="53" t="s">
        <v>97</v>
      </c>
      <c r="B44" s="72">
        <v>1951</v>
      </c>
      <c r="C44" s="72">
        <v>89.08675799086758</v>
      </c>
      <c r="D44" s="72">
        <v>6271</v>
      </c>
      <c r="E44" s="72">
        <v>99.20898591994938</v>
      </c>
      <c r="F44" s="72">
        <v>12156</v>
      </c>
      <c r="G44" s="72">
        <v>97.27134512282947</v>
      </c>
      <c r="H44" s="72">
        <v>2378</v>
      </c>
      <c r="I44" s="72">
        <v>100.33755274261604</v>
      </c>
    </row>
    <row r="45" spans="1:9" ht="12.75">
      <c r="A45" s="53" t="s">
        <v>98</v>
      </c>
      <c r="B45" s="72">
        <v>1042</v>
      </c>
      <c r="C45" s="72">
        <v>89.90509059534081</v>
      </c>
      <c r="D45" s="72">
        <v>1222</v>
      </c>
      <c r="E45" s="72">
        <v>100.57613168724279</v>
      </c>
      <c r="F45" s="72">
        <v>5650</v>
      </c>
      <c r="G45" s="72">
        <v>99.40182969739621</v>
      </c>
      <c r="H45" s="72">
        <v>1170</v>
      </c>
      <c r="I45" s="72">
        <v>99.23664122137404</v>
      </c>
    </row>
    <row r="46" spans="1:9" ht="12.75">
      <c r="A46" s="53" t="s">
        <v>99</v>
      </c>
      <c r="B46" s="72">
        <v>934</v>
      </c>
      <c r="C46" s="72">
        <v>92.1104536489152</v>
      </c>
      <c r="D46" s="72">
        <v>1159</v>
      </c>
      <c r="E46" s="72">
        <v>96.2624584717608</v>
      </c>
      <c r="F46" s="72">
        <v>4840</v>
      </c>
      <c r="G46" s="72">
        <v>99.46568023016852</v>
      </c>
      <c r="H46" s="72">
        <v>843</v>
      </c>
      <c r="I46" s="72">
        <v>98.94366197183099</v>
      </c>
    </row>
    <row r="47" spans="1:9" ht="12.75">
      <c r="A47" s="53" t="s">
        <v>100</v>
      </c>
      <c r="B47" s="72">
        <v>1733</v>
      </c>
      <c r="C47" s="72">
        <v>89.3759669932955</v>
      </c>
      <c r="D47" s="72">
        <v>2871</v>
      </c>
      <c r="E47" s="72">
        <v>100.31446540880505</v>
      </c>
      <c r="F47" s="72">
        <v>9952</v>
      </c>
      <c r="G47" s="72">
        <v>99.28172386272945</v>
      </c>
      <c r="H47" s="72">
        <v>1685</v>
      </c>
      <c r="I47" s="72">
        <v>101.14045618247299</v>
      </c>
    </row>
    <row r="48" spans="1:9" ht="12.75">
      <c r="A48" s="53" t="s">
        <v>101</v>
      </c>
      <c r="B48" s="72">
        <v>2302</v>
      </c>
      <c r="C48" s="72">
        <v>91.56722354813047</v>
      </c>
      <c r="D48" s="72">
        <v>5449</v>
      </c>
      <c r="E48" s="72">
        <v>107.15830875122911</v>
      </c>
      <c r="F48" s="72">
        <v>13285</v>
      </c>
      <c r="G48" s="72">
        <v>98.46575748591758</v>
      </c>
      <c r="H48" s="72">
        <v>2171</v>
      </c>
      <c r="I48" s="72">
        <v>100.41628122109158</v>
      </c>
    </row>
    <row r="49" spans="1:9" ht="12.75">
      <c r="A49" s="53" t="s">
        <v>102</v>
      </c>
      <c r="B49" s="72">
        <v>962</v>
      </c>
      <c r="C49" s="72">
        <v>85.96961572832886</v>
      </c>
      <c r="D49" s="72">
        <v>1923</v>
      </c>
      <c r="E49" s="72">
        <v>99.58570688762299</v>
      </c>
      <c r="F49" s="72">
        <v>8804</v>
      </c>
      <c r="G49" s="72">
        <v>99.78465374589142</v>
      </c>
      <c r="H49" s="72">
        <v>2388</v>
      </c>
      <c r="I49" s="72">
        <v>98.55550969872058</v>
      </c>
    </row>
    <row r="50" spans="1:9" ht="12.75">
      <c r="A50" s="53" t="s">
        <v>103</v>
      </c>
      <c r="B50" s="72">
        <v>1884</v>
      </c>
      <c r="C50" s="72">
        <v>94.57831325301204</v>
      </c>
      <c r="D50" s="72">
        <v>2470</v>
      </c>
      <c r="E50" s="72">
        <v>103.82513661202186</v>
      </c>
      <c r="F50" s="72">
        <v>8227</v>
      </c>
      <c r="G50" s="72">
        <v>99.69704314105672</v>
      </c>
      <c r="H50" s="72">
        <v>1561</v>
      </c>
      <c r="I50" s="72">
        <v>100.83979328165375</v>
      </c>
    </row>
    <row r="51" spans="1:9" ht="12.75">
      <c r="A51" s="53" t="s">
        <v>104</v>
      </c>
      <c r="B51" s="72">
        <v>579</v>
      </c>
      <c r="C51" s="72">
        <v>95.54455445544554</v>
      </c>
      <c r="D51" s="72">
        <v>1063</v>
      </c>
      <c r="E51" s="72">
        <v>108.24847250509164</v>
      </c>
      <c r="F51" s="72">
        <v>2141</v>
      </c>
      <c r="G51" s="72">
        <v>99.44263817928471</v>
      </c>
      <c r="H51" s="72">
        <v>331</v>
      </c>
      <c r="I51" s="72">
        <v>100</v>
      </c>
    </row>
    <row r="52" spans="1:9" ht="12.75">
      <c r="A52" s="53" t="s">
        <v>105</v>
      </c>
      <c r="B52" s="72">
        <v>552</v>
      </c>
      <c r="C52" s="72">
        <v>91.84692179700498</v>
      </c>
      <c r="D52" s="72">
        <v>1012</v>
      </c>
      <c r="E52" s="72">
        <v>99.50835791543756</v>
      </c>
      <c r="F52" s="72">
        <v>5099</v>
      </c>
      <c r="G52" s="72">
        <v>99.2023346303502</v>
      </c>
      <c r="H52" s="72">
        <v>1116</v>
      </c>
      <c r="I52" s="72">
        <v>100.45004500450045</v>
      </c>
    </row>
    <row r="53" spans="1:9" ht="12.75">
      <c r="A53" s="69" t="s">
        <v>106</v>
      </c>
      <c r="B53" s="78">
        <v>3166</v>
      </c>
      <c r="C53" s="78">
        <v>91.58229678912352</v>
      </c>
      <c r="D53" s="78">
        <v>5301</v>
      </c>
      <c r="E53" s="78">
        <v>100.30274361400188</v>
      </c>
      <c r="F53" s="78">
        <v>21877</v>
      </c>
      <c r="G53" s="78">
        <v>98.31917666621725</v>
      </c>
      <c r="H53" s="78">
        <v>3729</v>
      </c>
      <c r="I53" s="78">
        <v>99.36051159072741</v>
      </c>
    </row>
    <row r="54" spans="1:9" ht="12.75">
      <c r="A54" s="161"/>
      <c r="B54" s="79"/>
      <c r="C54" s="79"/>
      <c r="D54" s="79"/>
      <c r="E54" s="79"/>
      <c r="F54" s="79"/>
      <c r="G54" s="79"/>
      <c r="H54" s="79"/>
      <c r="I54" s="79"/>
    </row>
    <row r="55" spans="1:9" ht="12.75">
      <c r="A55" s="161"/>
      <c r="B55" s="79"/>
      <c r="C55" s="79"/>
      <c r="D55" s="79"/>
      <c r="E55" s="79"/>
      <c r="F55" s="79"/>
      <c r="G55" s="79"/>
      <c r="H55" s="79"/>
      <c r="I55" s="79"/>
    </row>
    <row r="56" spans="1:9" ht="12.75">
      <c r="A56" s="161"/>
      <c r="B56" s="79"/>
      <c r="C56" s="79"/>
      <c r="D56" s="79"/>
      <c r="E56" s="79"/>
      <c r="F56" s="79"/>
      <c r="G56" s="79"/>
      <c r="H56" s="79"/>
      <c r="I56" s="79">
        <v>4</v>
      </c>
    </row>
    <row r="57" spans="1:8" s="6" customFormat="1" ht="15" customHeight="1">
      <c r="A57" s="62"/>
      <c r="B57" s="34"/>
      <c r="C57" s="34"/>
      <c r="D57" s="34"/>
      <c r="E57" s="34"/>
      <c r="F57" s="34"/>
      <c r="H57" s="105" t="s">
        <v>291</v>
      </c>
    </row>
    <row r="58" spans="1:9" s="6" customFormat="1" ht="12.75" customHeight="1">
      <c r="A58" s="131"/>
      <c r="B58" s="171" t="s">
        <v>55</v>
      </c>
      <c r="C58" s="173" t="s">
        <v>275</v>
      </c>
      <c r="D58" s="171" t="s">
        <v>56</v>
      </c>
      <c r="E58" s="173" t="s">
        <v>275</v>
      </c>
      <c r="F58" s="171" t="s">
        <v>57</v>
      </c>
      <c r="G58" s="173" t="s">
        <v>275</v>
      </c>
      <c r="H58" s="171" t="s">
        <v>58</v>
      </c>
      <c r="I58" s="173" t="s">
        <v>275</v>
      </c>
    </row>
    <row r="59" spans="1:9" s="6" customFormat="1" ht="12.75">
      <c r="A59" s="132"/>
      <c r="B59" s="172"/>
      <c r="C59" s="174"/>
      <c r="D59" s="172"/>
      <c r="E59" s="174"/>
      <c r="F59" s="172"/>
      <c r="G59" s="174"/>
      <c r="H59" s="172"/>
      <c r="I59" s="174"/>
    </row>
    <row r="60" spans="1:9" ht="12.75" customHeight="1">
      <c r="A60" s="74" t="s">
        <v>107</v>
      </c>
      <c r="B60" s="78">
        <v>34458</v>
      </c>
      <c r="C60" s="78">
        <v>94.41323944433789</v>
      </c>
      <c r="D60" s="78">
        <v>20932</v>
      </c>
      <c r="E60" s="78">
        <v>100.29707714422615</v>
      </c>
      <c r="F60" s="78">
        <v>88153</v>
      </c>
      <c r="G60" s="78">
        <v>99.39339955576101</v>
      </c>
      <c r="H60" s="78">
        <v>15990</v>
      </c>
      <c r="I60" s="78">
        <v>99.53934262948208</v>
      </c>
    </row>
    <row r="61" spans="1:9" ht="12.75">
      <c r="A61" s="53" t="s">
        <v>108</v>
      </c>
      <c r="B61" s="72">
        <v>2092</v>
      </c>
      <c r="C61" s="72">
        <v>92.0774647887324</v>
      </c>
      <c r="D61" s="72">
        <v>1958</v>
      </c>
      <c r="E61" s="72">
        <v>99.03894790085988</v>
      </c>
      <c r="F61" s="72">
        <v>15238</v>
      </c>
      <c r="G61" s="72">
        <v>99.7773703509691</v>
      </c>
      <c r="H61" s="72">
        <v>2254</v>
      </c>
      <c r="I61" s="72">
        <v>100</v>
      </c>
    </row>
    <row r="62" spans="1:9" ht="12.75">
      <c r="A62" s="53" t="s">
        <v>109</v>
      </c>
      <c r="B62" s="72">
        <v>792</v>
      </c>
      <c r="C62" s="72">
        <v>93.28621908127208</v>
      </c>
      <c r="D62" s="72">
        <v>411</v>
      </c>
      <c r="E62" s="72">
        <v>100</v>
      </c>
      <c r="F62" s="72">
        <v>2311</v>
      </c>
      <c r="G62" s="72">
        <v>99.31241942415127</v>
      </c>
      <c r="H62" s="72">
        <v>430</v>
      </c>
      <c r="I62" s="72">
        <v>98.17351598173516</v>
      </c>
    </row>
    <row r="63" spans="1:9" s="3" customFormat="1" ht="15" customHeight="1">
      <c r="A63" s="53" t="s">
        <v>110</v>
      </c>
      <c r="B63" s="72">
        <v>2319</v>
      </c>
      <c r="C63" s="72">
        <v>92.17011128775835</v>
      </c>
      <c r="D63" s="72">
        <v>1019</v>
      </c>
      <c r="E63" s="72">
        <v>98.35907335907336</v>
      </c>
      <c r="F63" s="72">
        <v>8555</v>
      </c>
      <c r="G63" s="72">
        <v>99.28049205059766</v>
      </c>
      <c r="H63" s="72">
        <v>1517</v>
      </c>
      <c r="I63" s="72">
        <v>99.54068241469817</v>
      </c>
    </row>
    <row r="64" spans="1:9" s="3" customFormat="1" ht="15" customHeight="1">
      <c r="A64" s="53" t="s">
        <v>111</v>
      </c>
      <c r="B64" s="72">
        <v>1580</v>
      </c>
      <c r="C64" s="72">
        <v>92.77745155607751</v>
      </c>
      <c r="D64" s="72">
        <v>676</v>
      </c>
      <c r="E64" s="72">
        <v>108.16</v>
      </c>
      <c r="F64" s="72">
        <v>4329</v>
      </c>
      <c r="G64" s="72">
        <v>99.28899082568807</v>
      </c>
      <c r="H64" s="72">
        <v>739</v>
      </c>
      <c r="I64" s="72">
        <v>99.32795698924731</v>
      </c>
    </row>
    <row r="65" spans="1:9" s="6" customFormat="1" ht="15" customHeight="1">
      <c r="A65" s="53" t="s">
        <v>112</v>
      </c>
      <c r="B65" s="72">
        <v>1229</v>
      </c>
      <c r="C65" s="72">
        <v>93.17664897649735</v>
      </c>
      <c r="D65" s="72">
        <v>925</v>
      </c>
      <c r="E65" s="72">
        <v>99.89200863930886</v>
      </c>
      <c r="F65" s="72">
        <v>3035</v>
      </c>
      <c r="G65" s="72">
        <v>99.63887065003283</v>
      </c>
      <c r="H65" s="72">
        <v>576</v>
      </c>
      <c r="I65" s="72">
        <v>99.8266897746967</v>
      </c>
    </row>
    <row r="66" spans="1:9" s="6" customFormat="1" ht="12.75" customHeight="1">
      <c r="A66" s="53" t="s">
        <v>113</v>
      </c>
      <c r="B66" s="72">
        <v>4822</v>
      </c>
      <c r="C66" s="72">
        <v>95.54190608282148</v>
      </c>
      <c r="D66" s="72">
        <v>4057</v>
      </c>
      <c r="E66" s="72">
        <v>100.29666254635352</v>
      </c>
      <c r="F66" s="72">
        <v>9762</v>
      </c>
      <c r="G66" s="72">
        <v>99.08647990255785</v>
      </c>
      <c r="H66" s="72">
        <v>1949</v>
      </c>
      <c r="I66" s="72">
        <v>99.64212678936605</v>
      </c>
    </row>
    <row r="67" spans="1:9" s="6" customFormat="1" ht="12.75">
      <c r="A67" s="53" t="s">
        <v>114</v>
      </c>
      <c r="B67" s="72">
        <v>1432</v>
      </c>
      <c r="C67" s="72">
        <v>94.89728296885355</v>
      </c>
      <c r="D67" s="72">
        <v>1165</v>
      </c>
      <c r="E67" s="72">
        <v>109.38967136150235</v>
      </c>
      <c r="F67" s="72">
        <v>2911</v>
      </c>
      <c r="G67" s="72">
        <v>98.84550084889644</v>
      </c>
      <c r="H67" s="72">
        <v>549</v>
      </c>
      <c r="I67" s="72">
        <v>99.45652173913044</v>
      </c>
    </row>
    <row r="68" spans="1:9" ht="12.75">
      <c r="A68" s="53" t="s">
        <v>115</v>
      </c>
      <c r="B68" s="72">
        <v>3489</v>
      </c>
      <c r="C68" s="72">
        <v>95.24979524979526</v>
      </c>
      <c r="D68" s="72">
        <v>1550</v>
      </c>
      <c r="E68" s="72">
        <v>100.32362459546927</v>
      </c>
      <c r="F68" s="72">
        <v>5601</v>
      </c>
      <c r="G68" s="72">
        <v>99.32612165277531</v>
      </c>
      <c r="H68" s="72">
        <v>1268</v>
      </c>
      <c r="I68" s="72">
        <v>100.23715415019763</v>
      </c>
    </row>
    <row r="69" spans="1:9" ht="12.75">
      <c r="A69" s="53" t="s">
        <v>116</v>
      </c>
      <c r="B69" s="72">
        <v>7859</v>
      </c>
      <c r="C69" s="72">
        <v>95.61990509794379</v>
      </c>
      <c r="D69" s="72">
        <v>3880</v>
      </c>
      <c r="E69" s="72">
        <v>99.46167649320688</v>
      </c>
      <c r="F69" s="72">
        <v>11153</v>
      </c>
      <c r="G69" s="72">
        <v>99.21715149897696</v>
      </c>
      <c r="H69" s="72">
        <v>2478</v>
      </c>
      <c r="I69" s="72">
        <v>99.23908690428514</v>
      </c>
    </row>
    <row r="70" spans="1:9" ht="12.75">
      <c r="A70" s="53" t="s">
        <v>117</v>
      </c>
      <c r="B70" s="72">
        <v>3769</v>
      </c>
      <c r="C70" s="72">
        <v>93.50037211610022</v>
      </c>
      <c r="D70" s="72">
        <v>1878</v>
      </c>
      <c r="E70" s="72">
        <v>99.1029023746702</v>
      </c>
      <c r="F70" s="72">
        <v>5870</v>
      </c>
      <c r="G70" s="72">
        <v>99.20567855332094</v>
      </c>
      <c r="H70" s="72">
        <v>1094</v>
      </c>
      <c r="I70" s="72">
        <v>98.64743011722273</v>
      </c>
    </row>
    <row r="71" spans="1:9" ht="12.75">
      <c r="A71" s="53" t="s">
        <v>118</v>
      </c>
      <c r="B71" s="72">
        <v>2219</v>
      </c>
      <c r="C71" s="72">
        <v>94.06528189910979</v>
      </c>
      <c r="D71" s="72">
        <v>1346</v>
      </c>
      <c r="E71" s="72">
        <v>98.31994156318481</v>
      </c>
      <c r="F71" s="72">
        <v>9458</v>
      </c>
      <c r="G71" s="72">
        <v>99.61032122169563</v>
      </c>
      <c r="H71" s="72">
        <v>1523</v>
      </c>
      <c r="I71" s="72">
        <v>99.54248366013073</v>
      </c>
    </row>
    <row r="72" spans="1:9" ht="12.75">
      <c r="A72" s="53" t="s">
        <v>119</v>
      </c>
      <c r="B72" s="72">
        <v>1089</v>
      </c>
      <c r="C72" s="72">
        <v>92.99743808710504</v>
      </c>
      <c r="D72" s="72">
        <v>911</v>
      </c>
      <c r="E72" s="72">
        <v>99.56284153005464</v>
      </c>
      <c r="F72" s="72">
        <v>3543</v>
      </c>
      <c r="G72" s="72">
        <v>99.35501962983734</v>
      </c>
      <c r="H72" s="72">
        <v>591</v>
      </c>
      <c r="I72" s="72">
        <v>98.5</v>
      </c>
    </row>
    <row r="73" spans="1:9" ht="12.75">
      <c r="A73" s="53" t="s">
        <v>120</v>
      </c>
      <c r="B73" s="72">
        <v>1767</v>
      </c>
      <c r="C73" s="72">
        <v>96.08482871125612</v>
      </c>
      <c r="D73" s="72">
        <v>1156</v>
      </c>
      <c r="E73" s="72">
        <v>99.6551724137931</v>
      </c>
      <c r="F73" s="72">
        <v>6387</v>
      </c>
      <c r="G73" s="72">
        <v>99.57904583723106</v>
      </c>
      <c r="H73" s="72">
        <v>1022</v>
      </c>
      <c r="I73" s="72">
        <v>100.39292730844794</v>
      </c>
    </row>
    <row r="74" spans="1:9" ht="12.75">
      <c r="A74" s="74" t="s">
        <v>121</v>
      </c>
      <c r="B74" s="70">
        <v>29538</v>
      </c>
      <c r="C74" s="70">
        <v>93.51019374445993</v>
      </c>
      <c r="D74" s="70">
        <v>34738</v>
      </c>
      <c r="E74" s="70">
        <v>100.2221516978737</v>
      </c>
      <c r="F74" s="70">
        <v>112370</v>
      </c>
      <c r="G74" s="70">
        <v>99.6382273138378</v>
      </c>
      <c r="H74" s="70">
        <v>23270</v>
      </c>
      <c r="I74" s="70">
        <v>99.79843032980229</v>
      </c>
    </row>
    <row r="75" spans="1:9" ht="12.75">
      <c r="A75" s="48" t="s">
        <v>122</v>
      </c>
      <c r="B75" s="76">
        <v>2411</v>
      </c>
      <c r="C75" s="76">
        <v>92.65949269792468</v>
      </c>
      <c r="D75" s="76">
        <v>3726</v>
      </c>
      <c r="E75" s="76">
        <v>98.96414342629483</v>
      </c>
      <c r="F75" s="76">
        <v>10520</v>
      </c>
      <c r="G75" s="76">
        <v>99.76292081555239</v>
      </c>
      <c r="H75" s="76">
        <v>2218</v>
      </c>
      <c r="I75" s="76">
        <v>99.5511669658887</v>
      </c>
    </row>
    <row r="76" spans="1:9" ht="12.75">
      <c r="A76" s="53" t="s">
        <v>123</v>
      </c>
      <c r="B76" s="72">
        <v>1790</v>
      </c>
      <c r="C76" s="72">
        <v>92.50645994832041</v>
      </c>
      <c r="D76" s="72">
        <v>2771</v>
      </c>
      <c r="E76" s="72">
        <v>100.83697234352256</v>
      </c>
      <c r="F76" s="72">
        <v>9098</v>
      </c>
      <c r="G76" s="72">
        <v>99.71503726435775</v>
      </c>
      <c r="H76" s="72">
        <v>1489</v>
      </c>
      <c r="I76" s="72">
        <v>99.46559786239145</v>
      </c>
    </row>
    <row r="77" spans="1:9" ht="12.75">
      <c r="A77" s="53" t="s">
        <v>124</v>
      </c>
      <c r="B77" s="72">
        <v>3554</v>
      </c>
      <c r="C77" s="72">
        <v>93.94660322495373</v>
      </c>
      <c r="D77" s="72">
        <v>2426</v>
      </c>
      <c r="E77" s="72">
        <v>105.52414093083951</v>
      </c>
      <c r="F77" s="72">
        <v>9750</v>
      </c>
      <c r="G77" s="72">
        <v>99.56091085469212</v>
      </c>
      <c r="H77" s="72">
        <v>2596</v>
      </c>
      <c r="I77" s="72">
        <v>100.34789331271743</v>
      </c>
    </row>
    <row r="78" spans="1:9" ht="12.75">
      <c r="A78" s="53" t="s">
        <v>125</v>
      </c>
      <c r="B78" s="72">
        <v>1822</v>
      </c>
      <c r="C78" s="72">
        <v>96.81190223166844</v>
      </c>
      <c r="D78" s="72">
        <v>1249</v>
      </c>
      <c r="E78" s="72">
        <v>100.56360708534622</v>
      </c>
      <c r="F78" s="72">
        <v>4608</v>
      </c>
      <c r="G78" s="72">
        <v>99.8699609882965</v>
      </c>
      <c r="H78" s="72">
        <v>997</v>
      </c>
      <c r="I78" s="72">
        <v>99.6003996003996</v>
      </c>
    </row>
    <row r="79" spans="1:9" ht="12.75">
      <c r="A79" s="53" t="s">
        <v>126</v>
      </c>
      <c r="B79" s="72">
        <v>610</v>
      </c>
      <c r="C79" s="72">
        <v>90.23668639053254</v>
      </c>
      <c r="D79" s="72">
        <v>921</v>
      </c>
      <c r="E79" s="72">
        <v>100</v>
      </c>
      <c r="F79" s="72">
        <v>1503</v>
      </c>
      <c r="G79" s="72">
        <v>99.5364238410596</v>
      </c>
      <c r="H79" s="72">
        <v>284</v>
      </c>
      <c r="I79" s="72">
        <v>98.61111111111111</v>
      </c>
    </row>
    <row r="80" spans="1:9" ht="12.75">
      <c r="A80" s="53" t="s">
        <v>127</v>
      </c>
      <c r="B80" s="72">
        <v>3009</v>
      </c>
      <c r="C80" s="72">
        <v>96.72131147540983</v>
      </c>
      <c r="D80" s="72">
        <v>3716</v>
      </c>
      <c r="E80" s="72">
        <v>99.86562751948401</v>
      </c>
      <c r="F80" s="72">
        <v>14728</v>
      </c>
      <c r="G80" s="72">
        <v>99.46646856216654</v>
      </c>
      <c r="H80" s="72">
        <v>2774</v>
      </c>
      <c r="I80" s="72">
        <v>100</v>
      </c>
    </row>
    <row r="81" spans="1:9" ht="12.75">
      <c r="A81" s="53" t="s">
        <v>128</v>
      </c>
      <c r="B81" s="72">
        <v>5528</v>
      </c>
      <c r="C81" s="72">
        <v>92.04129204129204</v>
      </c>
      <c r="D81" s="72">
        <v>6412</v>
      </c>
      <c r="E81" s="72">
        <v>99.62709757613425</v>
      </c>
      <c r="F81" s="72">
        <v>23010</v>
      </c>
      <c r="G81" s="72">
        <v>99.75289374431006</v>
      </c>
      <c r="H81" s="72">
        <v>4507</v>
      </c>
      <c r="I81" s="72">
        <v>99.93348115299335</v>
      </c>
    </row>
    <row r="82" spans="1:9" ht="12.75">
      <c r="A82" s="53" t="s">
        <v>129</v>
      </c>
      <c r="B82" s="72">
        <v>2691</v>
      </c>
      <c r="C82" s="72">
        <v>94.58699472759227</v>
      </c>
      <c r="D82" s="72">
        <v>2098</v>
      </c>
      <c r="E82" s="72">
        <v>99.19621749408984</v>
      </c>
      <c r="F82" s="72">
        <v>7976</v>
      </c>
      <c r="G82" s="72">
        <v>99.7249312328082</v>
      </c>
      <c r="H82" s="72">
        <v>1967</v>
      </c>
      <c r="I82" s="72">
        <v>100.40837161817254</v>
      </c>
    </row>
    <row r="83" spans="1:9" ht="12.75">
      <c r="A83" s="53" t="s">
        <v>130</v>
      </c>
      <c r="B83" s="72">
        <v>1444</v>
      </c>
      <c r="C83" s="72">
        <v>92.62347658755613</v>
      </c>
      <c r="D83" s="72">
        <v>1949</v>
      </c>
      <c r="E83" s="72">
        <v>100.30880082346887</v>
      </c>
      <c r="F83" s="72">
        <v>5275</v>
      </c>
      <c r="G83" s="72">
        <v>99.24741298212606</v>
      </c>
      <c r="H83" s="72">
        <v>907</v>
      </c>
      <c r="I83" s="72">
        <v>100.11037527593818</v>
      </c>
    </row>
    <row r="84" spans="1:9" ht="12.75">
      <c r="A84" s="53" t="s">
        <v>131</v>
      </c>
      <c r="B84" s="72">
        <v>1309</v>
      </c>
      <c r="C84" s="72">
        <v>90.33816425120773</v>
      </c>
      <c r="D84" s="72">
        <v>1846</v>
      </c>
      <c r="E84" s="72">
        <v>99.3006993006993</v>
      </c>
      <c r="F84" s="72">
        <v>7379</v>
      </c>
      <c r="G84" s="72">
        <v>99.66234467855215</v>
      </c>
      <c r="H84" s="72">
        <v>1650</v>
      </c>
      <c r="I84" s="72">
        <v>98.6252241482367</v>
      </c>
    </row>
    <row r="85" spans="1:9" ht="12.75">
      <c r="A85" s="53" t="s">
        <v>132</v>
      </c>
      <c r="B85" s="72">
        <v>760</v>
      </c>
      <c r="C85" s="72">
        <v>91.56626506024097</v>
      </c>
      <c r="D85" s="72">
        <v>1122</v>
      </c>
      <c r="E85" s="72">
        <v>100.80862533692722</v>
      </c>
      <c r="F85" s="72">
        <v>2865</v>
      </c>
      <c r="G85" s="72">
        <v>99.93024066968957</v>
      </c>
      <c r="H85" s="72">
        <v>480</v>
      </c>
      <c r="I85" s="72">
        <v>99.5850622406639</v>
      </c>
    </row>
    <row r="86" spans="1:9" ht="12.75">
      <c r="A86" s="53" t="s">
        <v>133</v>
      </c>
      <c r="B86" s="72">
        <v>1093</v>
      </c>
      <c r="C86" s="72">
        <v>95.87719298245614</v>
      </c>
      <c r="D86" s="72">
        <v>1745</v>
      </c>
      <c r="E86" s="72">
        <v>99.5436394751854</v>
      </c>
      <c r="F86" s="72">
        <v>4614</v>
      </c>
      <c r="G86" s="72">
        <v>99.22580645161291</v>
      </c>
      <c r="H86" s="72">
        <v>828</v>
      </c>
      <c r="I86" s="72">
        <v>99.87937273823884</v>
      </c>
    </row>
    <row r="87" spans="1:9" ht="12.75">
      <c r="A87" s="69" t="s">
        <v>134</v>
      </c>
      <c r="B87" s="78">
        <v>3517</v>
      </c>
      <c r="C87" s="78">
        <v>93.28912466843501</v>
      </c>
      <c r="D87" s="78">
        <v>4757</v>
      </c>
      <c r="E87" s="78">
        <v>100.23177412557945</v>
      </c>
      <c r="F87" s="78">
        <v>11044</v>
      </c>
      <c r="G87" s="78">
        <v>99.63911945146157</v>
      </c>
      <c r="H87" s="78">
        <v>2573</v>
      </c>
      <c r="I87" s="78">
        <v>99.61285327138985</v>
      </c>
    </row>
    <row r="88" spans="1:9" ht="12.75">
      <c r="A88" s="74" t="s">
        <v>135</v>
      </c>
      <c r="B88" s="70">
        <v>40725</v>
      </c>
      <c r="C88" s="70">
        <v>94.93892204401342</v>
      </c>
      <c r="D88" s="70">
        <v>27754</v>
      </c>
      <c r="E88" s="70">
        <v>100.77339239679024</v>
      </c>
      <c r="F88" s="70">
        <v>106287</v>
      </c>
      <c r="G88" s="70">
        <v>99.48799071456652</v>
      </c>
      <c r="H88" s="70">
        <v>21680</v>
      </c>
      <c r="I88" s="70">
        <v>99.87101529390087</v>
      </c>
    </row>
    <row r="89" spans="1:9" ht="12.75">
      <c r="A89" s="53" t="s">
        <v>136</v>
      </c>
      <c r="B89" s="72">
        <v>1603</v>
      </c>
      <c r="C89" s="72">
        <v>96.85800604229607</v>
      </c>
      <c r="D89" s="72">
        <v>2211</v>
      </c>
      <c r="E89" s="72">
        <v>100.68306010928963</v>
      </c>
      <c r="F89" s="72">
        <v>4201</v>
      </c>
      <c r="G89" s="72">
        <v>99.54976303317535</v>
      </c>
      <c r="H89" s="72">
        <v>981</v>
      </c>
      <c r="I89" s="72">
        <v>100.51229508196722</v>
      </c>
    </row>
    <row r="90" spans="1:9" ht="12.75">
      <c r="A90" s="53" t="s">
        <v>137</v>
      </c>
      <c r="B90" s="72">
        <v>2196</v>
      </c>
      <c r="C90" s="72">
        <v>94.94163424124513</v>
      </c>
      <c r="D90" s="72">
        <v>1581</v>
      </c>
      <c r="E90" s="72">
        <v>99.55919395465995</v>
      </c>
      <c r="F90" s="72">
        <v>10024</v>
      </c>
      <c r="G90" s="72">
        <v>99.66196062835554</v>
      </c>
      <c r="H90" s="72">
        <v>1528</v>
      </c>
      <c r="I90" s="72">
        <v>98.70801033591732</v>
      </c>
    </row>
    <row r="91" spans="1:9" ht="12.75">
      <c r="A91" s="53" t="s">
        <v>138</v>
      </c>
      <c r="B91" s="72">
        <v>2649</v>
      </c>
      <c r="C91" s="72">
        <v>95.01434720229555</v>
      </c>
      <c r="D91" s="72">
        <v>2023</v>
      </c>
      <c r="E91" s="72">
        <v>97.96610169491525</v>
      </c>
      <c r="F91" s="72">
        <v>11869</v>
      </c>
      <c r="G91" s="72">
        <v>99.66411957343185</v>
      </c>
      <c r="H91" s="72">
        <v>1977</v>
      </c>
      <c r="I91" s="72">
        <v>101.74987133299022</v>
      </c>
    </row>
    <row r="92" spans="1:9" ht="12.75">
      <c r="A92" s="53" t="s">
        <v>139</v>
      </c>
      <c r="B92" s="72">
        <v>1026</v>
      </c>
      <c r="C92" s="72">
        <v>95.7089552238806</v>
      </c>
      <c r="D92" s="72">
        <v>760</v>
      </c>
      <c r="E92" s="72">
        <v>97.68637532133675</v>
      </c>
      <c r="F92" s="72">
        <v>4132</v>
      </c>
      <c r="G92" s="72">
        <v>99.44645006016847</v>
      </c>
      <c r="H92" s="72">
        <v>763</v>
      </c>
      <c r="I92" s="72">
        <v>100</v>
      </c>
    </row>
    <row r="93" spans="1:9" ht="12.75">
      <c r="A93" s="53" t="s">
        <v>140</v>
      </c>
      <c r="B93" s="72">
        <v>2280</v>
      </c>
      <c r="C93" s="72">
        <v>95.63758389261746</v>
      </c>
      <c r="D93" s="72">
        <v>1367</v>
      </c>
      <c r="E93" s="72">
        <v>98.41612670986322</v>
      </c>
      <c r="F93" s="72">
        <v>7164</v>
      </c>
      <c r="G93" s="72">
        <v>99.38956714761376</v>
      </c>
      <c r="H93" s="72">
        <v>1334</v>
      </c>
      <c r="I93" s="72">
        <v>100.45180722891567</v>
      </c>
    </row>
    <row r="94" spans="1:9" ht="12.75">
      <c r="A94" s="53" t="s">
        <v>141</v>
      </c>
      <c r="B94" s="72">
        <v>6016</v>
      </c>
      <c r="C94" s="72">
        <v>94.93451159854821</v>
      </c>
      <c r="D94" s="72">
        <v>3835</v>
      </c>
      <c r="E94" s="72">
        <v>99.42960850401866</v>
      </c>
      <c r="F94" s="72">
        <v>15688</v>
      </c>
      <c r="G94" s="72">
        <v>99.80278643679623</v>
      </c>
      <c r="H94" s="72">
        <v>3630</v>
      </c>
      <c r="I94" s="72">
        <v>99.88992845349478</v>
      </c>
    </row>
    <row r="95" spans="1:9" ht="12.75">
      <c r="A95" s="53" t="s">
        <v>142</v>
      </c>
      <c r="B95" s="72">
        <v>6073</v>
      </c>
      <c r="C95" s="72">
        <v>95.87938111777707</v>
      </c>
      <c r="D95" s="72">
        <v>4192</v>
      </c>
      <c r="E95" s="72">
        <v>106.36894189292059</v>
      </c>
      <c r="F95" s="72">
        <v>14105</v>
      </c>
      <c r="G95" s="72">
        <v>98.91304347826086</v>
      </c>
      <c r="H95" s="72">
        <v>2976</v>
      </c>
      <c r="I95" s="72">
        <v>99.26617745163442</v>
      </c>
    </row>
    <row r="96" spans="1:9" ht="12.75">
      <c r="A96" s="53" t="s">
        <v>143</v>
      </c>
      <c r="B96" s="72">
        <v>4935</v>
      </c>
      <c r="C96" s="72">
        <v>96.34908238969153</v>
      </c>
      <c r="D96" s="72">
        <v>2781</v>
      </c>
      <c r="E96" s="72">
        <v>100.21621621621621</v>
      </c>
      <c r="F96" s="72">
        <v>8357</v>
      </c>
      <c r="G96" s="72">
        <v>99.45257646078781</v>
      </c>
      <c r="H96" s="72">
        <v>1664</v>
      </c>
      <c r="I96" s="72">
        <v>99.76019184652279</v>
      </c>
    </row>
    <row r="97" spans="1:9" ht="12.75">
      <c r="A97" s="53" t="s">
        <v>144</v>
      </c>
      <c r="B97" s="72">
        <v>1680</v>
      </c>
      <c r="C97" s="72">
        <v>94.3820224719101</v>
      </c>
      <c r="D97" s="72">
        <v>1453</v>
      </c>
      <c r="E97" s="72">
        <v>106.36896046852122</v>
      </c>
      <c r="F97" s="72">
        <v>2940</v>
      </c>
      <c r="G97" s="72">
        <v>99.69481180061037</v>
      </c>
      <c r="H97" s="72">
        <v>568</v>
      </c>
      <c r="I97" s="72">
        <v>100</v>
      </c>
    </row>
    <row r="98" spans="1:9" ht="12.75">
      <c r="A98" s="53" t="s">
        <v>145</v>
      </c>
      <c r="B98" s="72">
        <v>4055</v>
      </c>
      <c r="C98" s="72">
        <v>97.4291206150889</v>
      </c>
      <c r="D98" s="72">
        <v>3317</v>
      </c>
      <c r="E98" s="72">
        <v>100</v>
      </c>
      <c r="F98" s="72">
        <v>13291</v>
      </c>
      <c r="G98" s="72">
        <v>99.58043005918933</v>
      </c>
      <c r="H98" s="72">
        <v>3058</v>
      </c>
      <c r="I98" s="72">
        <v>99.38251543711407</v>
      </c>
    </row>
    <row r="99" spans="1:9" ht="12.75">
      <c r="A99" s="69" t="s">
        <v>146</v>
      </c>
      <c r="B99" s="78">
        <v>8212</v>
      </c>
      <c r="C99" s="78">
        <v>91.76444295452005</v>
      </c>
      <c r="D99" s="78">
        <v>4234</v>
      </c>
      <c r="E99" s="78">
        <v>99.18013586319981</v>
      </c>
      <c r="F99" s="78">
        <v>14516</v>
      </c>
      <c r="G99" s="78">
        <v>99.38381487060113</v>
      </c>
      <c r="H99" s="78">
        <v>3201</v>
      </c>
      <c r="I99" s="78">
        <v>99.87519500780031</v>
      </c>
    </row>
    <row r="100" spans="1:9" ht="12.75">
      <c r="A100" s="60" t="s">
        <v>147</v>
      </c>
      <c r="B100" s="85"/>
      <c r="C100" s="84"/>
      <c r="D100" s="85"/>
      <c r="E100" s="85"/>
      <c r="F100" s="85"/>
      <c r="G100" s="85"/>
      <c r="H100" s="85"/>
      <c r="I100" s="85"/>
    </row>
    <row r="101" spans="1:9" ht="12.75">
      <c r="A101" s="60" t="s">
        <v>148</v>
      </c>
      <c r="B101" s="85"/>
      <c r="C101" s="84"/>
      <c r="D101" s="85"/>
      <c r="E101" s="85"/>
      <c r="F101" s="85"/>
      <c r="G101" s="85"/>
      <c r="H101" s="85"/>
      <c r="I101" s="85"/>
    </row>
    <row r="102" spans="1:9" ht="12.75">
      <c r="A102" s="60" t="s">
        <v>149</v>
      </c>
      <c r="B102" s="85"/>
      <c r="C102" s="84"/>
      <c r="D102" s="85"/>
      <c r="E102" s="85"/>
      <c r="F102" s="85"/>
      <c r="G102" s="85"/>
      <c r="H102" s="85"/>
      <c r="I102" s="85"/>
    </row>
    <row r="103" spans="1:9" ht="12.75">
      <c r="A103" s="60" t="s">
        <v>150</v>
      </c>
      <c r="B103" s="85"/>
      <c r="C103" s="84"/>
      <c r="D103" s="85"/>
      <c r="E103" s="85"/>
      <c r="F103" s="85"/>
      <c r="G103" s="85"/>
      <c r="H103" s="85"/>
      <c r="I103" s="85"/>
    </row>
    <row r="104" spans="1:9" ht="12.75">
      <c r="A104" s="6"/>
      <c r="B104" s="85"/>
      <c r="C104" s="84"/>
      <c r="D104" s="85"/>
      <c r="E104" s="85"/>
      <c r="F104" s="85"/>
      <c r="G104" s="85"/>
      <c r="H104" s="85"/>
      <c r="I104" s="85"/>
    </row>
    <row r="105" spans="2:9" ht="12.75">
      <c r="B105" s="85"/>
      <c r="C105" s="84"/>
      <c r="D105" s="85"/>
      <c r="E105" s="85"/>
      <c r="F105" s="85"/>
      <c r="G105" s="85"/>
      <c r="H105" s="85"/>
      <c r="I105" s="85"/>
    </row>
    <row r="106" spans="2:9" ht="12.75">
      <c r="B106" s="85"/>
      <c r="C106" s="84"/>
      <c r="D106" s="85"/>
      <c r="E106" s="85"/>
      <c r="F106" s="85"/>
      <c r="G106" s="85"/>
      <c r="H106" s="85"/>
      <c r="I106" s="85"/>
    </row>
    <row r="107" spans="2:9" ht="12.75">
      <c r="B107" s="85"/>
      <c r="C107" s="84"/>
      <c r="D107" s="85"/>
      <c r="E107" s="85"/>
      <c r="F107" s="85"/>
      <c r="G107" s="85"/>
      <c r="H107" s="85"/>
      <c r="I107" s="85"/>
    </row>
    <row r="108" spans="2:9" ht="12.75">
      <c r="B108" s="85"/>
      <c r="C108" s="84"/>
      <c r="D108" s="85"/>
      <c r="E108" s="85"/>
      <c r="F108" s="85"/>
      <c r="G108" s="85"/>
      <c r="H108" s="85"/>
      <c r="I108" s="85"/>
    </row>
    <row r="109" spans="2:9" ht="12.75">
      <c r="B109" s="85"/>
      <c r="C109" s="84"/>
      <c r="D109" s="85"/>
      <c r="E109" s="85"/>
      <c r="F109" s="85"/>
      <c r="G109" s="85"/>
      <c r="H109" s="85"/>
      <c r="I109" s="85"/>
    </row>
    <row r="110" spans="2:9" ht="12.75">
      <c r="B110" s="85"/>
      <c r="C110" s="84"/>
      <c r="D110" s="79"/>
      <c r="E110" s="85"/>
      <c r="F110" s="85"/>
      <c r="G110" s="85"/>
      <c r="H110" s="85"/>
      <c r="I110" s="85"/>
    </row>
    <row r="111" spans="2:9" ht="12.75">
      <c r="B111" s="85"/>
      <c r="C111" s="84"/>
      <c r="D111" s="85"/>
      <c r="E111" s="85"/>
      <c r="F111" s="85"/>
      <c r="G111" s="85"/>
      <c r="H111" s="85"/>
      <c r="I111" s="85">
        <v>5</v>
      </c>
    </row>
    <row r="112" ht="12.75">
      <c r="C112" s="87"/>
    </row>
    <row r="113" ht="12.75">
      <c r="C113" s="87"/>
    </row>
    <row r="114" ht="12.75">
      <c r="C114" s="87"/>
    </row>
    <row r="115" ht="12.75">
      <c r="C115" s="87"/>
    </row>
    <row r="116" ht="12.75">
      <c r="C116" s="87"/>
    </row>
    <row r="117" ht="12.75">
      <c r="C117" s="87"/>
    </row>
    <row r="118" ht="12.75">
      <c r="C118" s="87"/>
    </row>
    <row r="119" ht="12.75">
      <c r="C119" s="87"/>
    </row>
    <row r="120" ht="12.75">
      <c r="C120" s="87"/>
    </row>
    <row r="121" ht="12.75">
      <c r="C121" s="87"/>
    </row>
    <row r="122" ht="12.75">
      <c r="C122" s="87"/>
    </row>
    <row r="123" ht="12.75">
      <c r="C123" s="87"/>
    </row>
    <row r="124" ht="12.75">
      <c r="C124" s="87"/>
    </row>
    <row r="125" ht="12.75">
      <c r="C125" s="87"/>
    </row>
    <row r="126" ht="12.75">
      <c r="C126" s="87"/>
    </row>
    <row r="127" ht="12.75">
      <c r="C127" s="87"/>
    </row>
    <row r="128" ht="12.75">
      <c r="C128" s="87"/>
    </row>
    <row r="129" ht="12.75">
      <c r="C129" s="87"/>
    </row>
    <row r="130" ht="12.75">
      <c r="C130" s="87"/>
    </row>
    <row r="131" ht="12.75">
      <c r="C131" s="87"/>
    </row>
    <row r="132" ht="12.75">
      <c r="C132" s="87"/>
    </row>
    <row r="133" ht="12.75">
      <c r="C133" s="87"/>
    </row>
    <row r="134" ht="12.75">
      <c r="C134" s="87"/>
    </row>
    <row r="135" ht="12.75">
      <c r="C135" s="87"/>
    </row>
    <row r="136" ht="12.75">
      <c r="C136" s="87"/>
    </row>
    <row r="137" ht="12.75">
      <c r="C137" s="87"/>
    </row>
    <row r="138" ht="12.75">
      <c r="C138" s="87"/>
    </row>
    <row r="139" ht="12.75">
      <c r="C139" s="87"/>
    </row>
    <row r="140" ht="12.75">
      <c r="C140" s="87"/>
    </row>
    <row r="141" ht="12.75">
      <c r="C141" s="87"/>
    </row>
    <row r="142" ht="12.75">
      <c r="C142" s="87"/>
    </row>
    <row r="143" ht="12.75">
      <c r="C143" s="87"/>
    </row>
    <row r="144" ht="12.75">
      <c r="C144" s="87"/>
    </row>
    <row r="145" ht="12.75">
      <c r="C145" s="87"/>
    </row>
    <row r="146" ht="12.75">
      <c r="C146" s="87"/>
    </row>
    <row r="147" ht="12.75">
      <c r="C147" s="87"/>
    </row>
    <row r="148" ht="12.75">
      <c r="C148" s="87"/>
    </row>
    <row r="149" ht="12.75">
      <c r="C149" s="87"/>
    </row>
    <row r="150" ht="12.75">
      <c r="C150" s="87"/>
    </row>
    <row r="151" ht="12.75">
      <c r="C151" s="87"/>
    </row>
    <row r="152" ht="12.75">
      <c r="C152" s="87"/>
    </row>
    <row r="153" ht="12.75">
      <c r="C153" s="87"/>
    </row>
    <row r="154" ht="12.75">
      <c r="C154" s="87"/>
    </row>
    <row r="155" ht="12.75">
      <c r="C155" s="87"/>
    </row>
    <row r="156" ht="12.75">
      <c r="C156" s="87"/>
    </row>
    <row r="157" ht="12.75">
      <c r="C157" s="87"/>
    </row>
    <row r="158" ht="12.75">
      <c r="C158" s="87"/>
    </row>
    <row r="159" ht="12.75">
      <c r="C159" s="87"/>
    </row>
    <row r="160" ht="12.75">
      <c r="C160" s="87"/>
    </row>
    <row r="161" ht="12.75">
      <c r="C161" s="87"/>
    </row>
    <row r="162" ht="12.75">
      <c r="C162" s="87"/>
    </row>
    <row r="163" ht="12.75">
      <c r="C163" s="87"/>
    </row>
    <row r="164" ht="12.75">
      <c r="C164" s="87"/>
    </row>
    <row r="165" ht="12.75">
      <c r="C165" s="87"/>
    </row>
    <row r="166" ht="12.75">
      <c r="C166" s="87"/>
    </row>
    <row r="167" ht="12.75">
      <c r="C167" s="87"/>
    </row>
    <row r="168" ht="12.75">
      <c r="C168" s="87"/>
    </row>
    <row r="169" ht="12.75">
      <c r="C169" s="87"/>
    </row>
    <row r="170" ht="12.75">
      <c r="C170" s="87"/>
    </row>
    <row r="171" ht="12.75">
      <c r="C171" s="87"/>
    </row>
    <row r="172" ht="12.75">
      <c r="C172" s="87"/>
    </row>
    <row r="173" ht="12.75">
      <c r="C173" s="87"/>
    </row>
    <row r="174" ht="12.75">
      <c r="C174" s="87"/>
    </row>
    <row r="175" ht="12.75">
      <c r="C175" s="87"/>
    </row>
    <row r="176" ht="12.75">
      <c r="C176" s="87"/>
    </row>
    <row r="177" ht="12.75">
      <c r="C177" s="87"/>
    </row>
    <row r="178" ht="12.75">
      <c r="C178" s="87"/>
    </row>
    <row r="179" ht="12.75">
      <c r="C179" s="87"/>
    </row>
    <row r="180" ht="12.75">
      <c r="C180" s="87"/>
    </row>
    <row r="181" ht="12.75">
      <c r="C181" s="87"/>
    </row>
    <row r="182" ht="12.75">
      <c r="C182" s="87"/>
    </row>
    <row r="183" ht="12.75">
      <c r="C183" s="87"/>
    </row>
    <row r="184" ht="12.75">
      <c r="C184" s="87"/>
    </row>
    <row r="185" ht="12.75">
      <c r="C185" s="87"/>
    </row>
    <row r="186" ht="12.75">
      <c r="C186" s="87"/>
    </row>
    <row r="187" ht="12.75">
      <c r="C187" s="87"/>
    </row>
    <row r="188" ht="12.75">
      <c r="C188" s="87"/>
    </row>
    <row r="189" ht="12.75">
      <c r="C189" s="87"/>
    </row>
    <row r="190" ht="12.75">
      <c r="C190" s="87"/>
    </row>
    <row r="191" ht="12.75">
      <c r="C191" s="87"/>
    </row>
    <row r="192" ht="12.75">
      <c r="C192" s="87"/>
    </row>
    <row r="193" ht="12.75">
      <c r="C193" s="87"/>
    </row>
    <row r="194" ht="12.75">
      <c r="C194" s="87"/>
    </row>
    <row r="195" ht="12.75">
      <c r="C195" s="87"/>
    </row>
    <row r="196" ht="12.75">
      <c r="C196" s="87"/>
    </row>
    <row r="197" ht="12.75">
      <c r="C197" s="87"/>
    </row>
    <row r="198" ht="12.75">
      <c r="C198" s="87"/>
    </row>
    <row r="199" ht="12.75">
      <c r="C199" s="87"/>
    </row>
    <row r="200" ht="12.75">
      <c r="C200" s="87"/>
    </row>
    <row r="201" ht="12.75">
      <c r="C201" s="87"/>
    </row>
    <row r="202" ht="12.75">
      <c r="C202" s="87"/>
    </row>
    <row r="203" ht="12.75">
      <c r="C203" s="87"/>
    </row>
    <row r="204" ht="12.75">
      <c r="C204" s="87"/>
    </row>
    <row r="205" ht="12.75">
      <c r="C205" s="87"/>
    </row>
    <row r="206" ht="12.75">
      <c r="C206" s="87"/>
    </row>
    <row r="207" ht="12.75">
      <c r="C207" s="87"/>
    </row>
    <row r="208" ht="12.75">
      <c r="C208" s="87"/>
    </row>
    <row r="209" ht="12.75">
      <c r="C209" s="87"/>
    </row>
    <row r="210" ht="12.75">
      <c r="C210" s="87"/>
    </row>
    <row r="211" ht="12.75">
      <c r="C211" s="87"/>
    </row>
    <row r="212" ht="12.75">
      <c r="C212" s="87"/>
    </row>
    <row r="213" ht="12.75">
      <c r="C213" s="87"/>
    </row>
    <row r="214" ht="12.75">
      <c r="C214" s="87"/>
    </row>
    <row r="215" ht="12.75">
      <c r="C215" s="87"/>
    </row>
    <row r="216" ht="12.75">
      <c r="C216" s="87"/>
    </row>
    <row r="217" ht="12.75">
      <c r="C217" s="87"/>
    </row>
    <row r="218" ht="12.75">
      <c r="C218" s="87"/>
    </row>
    <row r="219" ht="12.75">
      <c r="C219" s="87"/>
    </row>
    <row r="220" ht="12.75">
      <c r="C220" s="87"/>
    </row>
    <row r="221" ht="12.75">
      <c r="C221" s="87"/>
    </row>
    <row r="222" ht="12.75">
      <c r="C222" s="87"/>
    </row>
    <row r="223" ht="12.75">
      <c r="C223" s="87"/>
    </row>
    <row r="224" ht="12.75">
      <c r="C224" s="87"/>
    </row>
    <row r="225" ht="12.75">
      <c r="C225" s="87"/>
    </row>
    <row r="226" ht="12.75">
      <c r="C226" s="87"/>
    </row>
    <row r="227" ht="12.75">
      <c r="C227" s="87"/>
    </row>
    <row r="228" ht="12.75">
      <c r="C228" s="87"/>
    </row>
    <row r="229" ht="12.75">
      <c r="C229" s="87"/>
    </row>
    <row r="230" ht="12.75">
      <c r="C230" s="87"/>
    </row>
    <row r="231" ht="12.75">
      <c r="C231" s="87"/>
    </row>
    <row r="232" ht="12.75">
      <c r="C232" s="87"/>
    </row>
    <row r="233" ht="12.75">
      <c r="C233" s="87"/>
    </row>
    <row r="234" ht="12.75">
      <c r="C234" s="87"/>
    </row>
    <row r="235" ht="12.75">
      <c r="C235" s="87"/>
    </row>
    <row r="236" ht="12.75">
      <c r="C236" s="87"/>
    </row>
    <row r="237" ht="12.75">
      <c r="C237" s="87"/>
    </row>
    <row r="238" ht="12.75">
      <c r="C238" s="87"/>
    </row>
    <row r="239" ht="12.75">
      <c r="C239" s="87"/>
    </row>
    <row r="240" ht="12.75">
      <c r="C240" s="87"/>
    </row>
    <row r="241" ht="12.75">
      <c r="C241" s="87"/>
    </row>
    <row r="242" ht="12.75">
      <c r="C242" s="87"/>
    </row>
    <row r="243" ht="12.75">
      <c r="C243" s="87"/>
    </row>
    <row r="244" ht="12.75">
      <c r="C244" s="87"/>
    </row>
    <row r="245" ht="12.75">
      <c r="C245" s="87"/>
    </row>
    <row r="246" ht="12.75">
      <c r="C246" s="87"/>
    </row>
    <row r="247" ht="12.75">
      <c r="C247" s="87"/>
    </row>
    <row r="248" ht="12.75">
      <c r="C248" s="87"/>
    </row>
    <row r="249" ht="12.75">
      <c r="C249" s="87"/>
    </row>
    <row r="250" ht="12.75">
      <c r="C250" s="87"/>
    </row>
    <row r="251" ht="12.75">
      <c r="C251" s="87"/>
    </row>
    <row r="252" ht="12.75">
      <c r="C252" s="87"/>
    </row>
    <row r="253" ht="12.75">
      <c r="C253" s="87"/>
    </row>
    <row r="254" ht="12.75">
      <c r="C254" s="87"/>
    </row>
    <row r="255" ht="12.75">
      <c r="C255" s="87"/>
    </row>
    <row r="256" ht="12.75">
      <c r="C256" s="87"/>
    </row>
    <row r="257" ht="12.75">
      <c r="C257" s="87"/>
    </row>
    <row r="258" ht="12.75">
      <c r="C258" s="87"/>
    </row>
    <row r="259" ht="12.75">
      <c r="C259" s="87"/>
    </row>
    <row r="260" ht="12.75">
      <c r="C260" s="87"/>
    </row>
    <row r="261" ht="12.75">
      <c r="C261" s="87"/>
    </row>
    <row r="262" ht="12.75">
      <c r="C262" s="87"/>
    </row>
    <row r="263" ht="12.75">
      <c r="C263" s="87"/>
    </row>
    <row r="264" ht="12.75">
      <c r="C264" s="87"/>
    </row>
    <row r="265" ht="12.75">
      <c r="C265" s="87"/>
    </row>
    <row r="266" ht="12.75">
      <c r="C266" s="87"/>
    </row>
    <row r="267" ht="12.75">
      <c r="C267" s="87"/>
    </row>
    <row r="268" ht="12.75">
      <c r="C268" s="87"/>
    </row>
    <row r="269" ht="12.75">
      <c r="C269" s="87"/>
    </row>
    <row r="270" ht="12.75">
      <c r="C270" s="87"/>
    </row>
    <row r="271" ht="12.75">
      <c r="C271" s="87"/>
    </row>
    <row r="272" ht="12.75">
      <c r="C272" s="87"/>
    </row>
    <row r="273" ht="12.75">
      <c r="C273" s="87"/>
    </row>
    <row r="274" ht="12.75">
      <c r="C274" s="87"/>
    </row>
    <row r="275" ht="12.75">
      <c r="C275" s="87"/>
    </row>
    <row r="276" ht="12.75">
      <c r="C276" s="87"/>
    </row>
    <row r="277" ht="12.75">
      <c r="C277" s="87"/>
    </row>
    <row r="278" ht="12.75">
      <c r="C278" s="87"/>
    </row>
    <row r="279" ht="12.75">
      <c r="C279" s="87"/>
    </row>
    <row r="280" ht="12.75">
      <c r="C280" s="87"/>
    </row>
    <row r="281" ht="12.75">
      <c r="C281" s="87"/>
    </row>
    <row r="282" ht="12.75">
      <c r="C282" s="87"/>
    </row>
    <row r="283" ht="12.75">
      <c r="C283" s="87"/>
    </row>
    <row r="284" ht="12.75">
      <c r="C284" s="87"/>
    </row>
    <row r="285" ht="12.75">
      <c r="C285" s="87"/>
    </row>
    <row r="286" ht="12.75">
      <c r="C286" s="87"/>
    </row>
    <row r="287" ht="12.75">
      <c r="C287" s="87"/>
    </row>
    <row r="288" ht="12.75">
      <c r="C288" s="87"/>
    </row>
    <row r="289" ht="12.75">
      <c r="C289" s="87"/>
    </row>
    <row r="290" ht="12.75">
      <c r="C290" s="87"/>
    </row>
    <row r="291" ht="12.75">
      <c r="C291" s="87"/>
    </row>
    <row r="292" ht="12.75">
      <c r="C292" s="87"/>
    </row>
    <row r="293" ht="12.75">
      <c r="C293" s="87"/>
    </row>
    <row r="294" ht="12.75">
      <c r="C294" s="87"/>
    </row>
    <row r="295" ht="12.75">
      <c r="C295" s="87"/>
    </row>
    <row r="296" ht="12.75">
      <c r="C296" s="87"/>
    </row>
    <row r="297" ht="12.75">
      <c r="C297" s="87"/>
    </row>
    <row r="298" ht="12.75">
      <c r="C298" s="87"/>
    </row>
    <row r="299" ht="12.75">
      <c r="C299" s="87"/>
    </row>
    <row r="300" ht="12.75">
      <c r="C300" s="87"/>
    </row>
    <row r="301" ht="12.75">
      <c r="C301" s="87"/>
    </row>
    <row r="302" ht="12.75">
      <c r="C302" s="87"/>
    </row>
    <row r="303" ht="12.75">
      <c r="C303" s="87"/>
    </row>
    <row r="304" ht="12.75">
      <c r="C304" s="87"/>
    </row>
    <row r="305" ht="12.75">
      <c r="C305" s="87"/>
    </row>
    <row r="306" ht="12.75">
      <c r="C306" s="87"/>
    </row>
    <row r="307" ht="12.75">
      <c r="C307" s="87"/>
    </row>
    <row r="308" ht="12.75">
      <c r="C308" s="87"/>
    </row>
    <row r="309" ht="12.75">
      <c r="C309" s="87"/>
    </row>
    <row r="310" ht="12.75">
      <c r="C310" s="87"/>
    </row>
    <row r="311" ht="12.75">
      <c r="C311" s="87"/>
    </row>
    <row r="312" ht="12.75">
      <c r="C312" s="87"/>
    </row>
    <row r="313" ht="12.75">
      <c r="C313" s="87"/>
    </row>
    <row r="314" ht="12.75">
      <c r="C314" s="87"/>
    </row>
    <row r="315" ht="12.75">
      <c r="C315" s="87"/>
    </row>
    <row r="316" ht="12.75">
      <c r="C316" s="87"/>
    </row>
    <row r="317" ht="12.75">
      <c r="C317" s="87"/>
    </row>
    <row r="318" ht="12.75">
      <c r="C318" s="87"/>
    </row>
    <row r="319" ht="12.75">
      <c r="C319" s="87"/>
    </row>
    <row r="320" ht="12.75">
      <c r="C320" s="87"/>
    </row>
    <row r="321" ht="12.75">
      <c r="C321" s="87"/>
    </row>
    <row r="322" ht="12.75">
      <c r="C322" s="87"/>
    </row>
    <row r="323" ht="12.75">
      <c r="C323" s="87"/>
    </row>
    <row r="324" ht="12.75">
      <c r="C324" s="87"/>
    </row>
    <row r="325" ht="12.75">
      <c r="C325" s="87"/>
    </row>
    <row r="326" ht="12.75">
      <c r="C326" s="87"/>
    </row>
    <row r="327" ht="12.75">
      <c r="C327" s="87"/>
    </row>
    <row r="328" ht="12.75">
      <c r="C328" s="87"/>
    </row>
    <row r="329" ht="12.75">
      <c r="C329" s="87"/>
    </row>
    <row r="330" ht="12.75">
      <c r="C330" s="87"/>
    </row>
    <row r="331" ht="12.75">
      <c r="C331" s="87"/>
    </row>
    <row r="332" ht="12.75">
      <c r="C332" s="87"/>
    </row>
    <row r="333" ht="12.75">
      <c r="C333" s="87"/>
    </row>
    <row r="334" ht="12.75">
      <c r="C334" s="87"/>
    </row>
    <row r="335" ht="12.75">
      <c r="C335" s="87"/>
    </row>
    <row r="336" ht="12.75">
      <c r="C336" s="87"/>
    </row>
    <row r="337" ht="12.75">
      <c r="C337" s="87"/>
    </row>
    <row r="338" ht="12.75">
      <c r="C338" s="87"/>
    </row>
    <row r="339" ht="12.75">
      <c r="C339" s="87"/>
    </row>
    <row r="340" ht="12.75">
      <c r="C340" s="87"/>
    </row>
    <row r="341" ht="12.75">
      <c r="C341" s="87"/>
    </row>
    <row r="342" ht="12.75">
      <c r="C342" s="87"/>
    </row>
    <row r="343" ht="12.75">
      <c r="C343" s="87"/>
    </row>
    <row r="344" ht="12.75">
      <c r="C344" s="87"/>
    </row>
    <row r="345" ht="12.75">
      <c r="C345" s="87"/>
    </row>
    <row r="346" ht="12.75">
      <c r="C346" s="87"/>
    </row>
    <row r="347" ht="12.75">
      <c r="C347" s="87"/>
    </row>
    <row r="348" ht="12.75">
      <c r="C348" s="87"/>
    </row>
    <row r="349" ht="12.75">
      <c r="C349" s="87"/>
    </row>
    <row r="350" ht="12.75">
      <c r="C350" s="87"/>
    </row>
    <row r="351" ht="12.75">
      <c r="C351" s="87"/>
    </row>
    <row r="352" ht="12.75">
      <c r="C352" s="87"/>
    </row>
    <row r="353" ht="12.75">
      <c r="C353" s="87"/>
    </row>
    <row r="354" ht="12.75">
      <c r="C354" s="87"/>
    </row>
    <row r="355" ht="12.75">
      <c r="C355" s="87"/>
    </row>
    <row r="356" ht="12.75">
      <c r="C356" s="87"/>
    </row>
    <row r="357" ht="12.75">
      <c r="C357" s="87"/>
    </row>
    <row r="358" ht="12.75">
      <c r="C358" s="87"/>
    </row>
    <row r="359" ht="12.75">
      <c r="C359" s="87"/>
    </row>
    <row r="360" ht="12.75">
      <c r="C360" s="87"/>
    </row>
    <row r="361" ht="12.75">
      <c r="C361" s="87"/>
    </row>
    <row r="362" ht="12.75">
      <c r="C362" s="87"/>
    </row>
    <row r="363" ht="12.75">
      <c r="C363" s="87"/>
    </row>
    <row r="364" ht="12.75">
      <c r="C364" s="87"/>
    </row>
    <row r="365" ht="12.75">
      <c r="C365" s="87"/>
    </row>
    <row r="366" ht="12.75">
      <c r="C366" s="87"/>
    </row>
    <row r="367" ht="12.75">
      <c r="C367" s="87"/>
    </row>
    <row r="368" ht="12.75">
      <c r="C368" s="87"/>
    </row>
    <row r="369" ht="12.75">
      <c r="C369" s="87"/>
    </row>
    <row r="370" ht="12.75">
      <c r="C370" s="87"/>
    </row>
    <row r="371" ht="12.75">
      <c r="C371" s="87"/>
    </row>
    <row r="372" ht="12.75">
      <c r="C372" s="87"/>
    </row>
    <row r="373" ht="12.75">
      <c r="C373" s="87"/>
    </row>
    <row r="374" ht="12.75">
      <c r="C374" s="87"/>
    </row>
    <row r="375" ht="12.75">
      <c r="C375" s="87"/>
    </row>
    <row r="376" ht="12.75">
      <c r="C376" s="87"/>
    </row>
    <row r="377" ht="12.75">
      <c r="C377" s="87"/>
    </row>
    <row r="378" ht="12.75">
      <c r="C378" s="87"/>
    </row>
    <row r="379" ht="12.75">
      <c r="C379" s="87"/>
    </row>
    <row r="380" ht="12.75">
      <c r="C380" s="87"/>
    </row>
    <row r="381" ht="12.75">
      <c r="C381" s="87"/>
    </row>
    <row r="382" ht="12.75">
      <c r="C382" s="87"/>
    </row>
    <row r="383" ht="12.75">
      <c r="C383" s="87"/>
    </row>
    <row r="384" ht="12.75">
      <c r="C384" s="87"/>
    </row>
    <row r="385" ht="12.75">
      <c r="C385" s="87"/>
    </row>
    <row r="386" ht="12.75">
      <c r="C386" s="87"/>
    </row>
    <row r="387" ht="12.75">
      <c r="C387" s="87"/>
    </row>
    <row r="388" ht="12.75">
      <c r="C388" s="87"/>
    </row>
    <row r="389" ht="12.75">
      <c r="C389" s="87"/>
    </row>
    <row r="390" ht="12.75">
      <c r="C390" s="87"/>
    </row>
    <row r="391" ht="12.75">
      <c r="C391" s="87"/>
    </row>
    <row r="392" ht="12.75">
      <c r="C392" s="87"/>
    </row>
    <row r="393" ht="12.75">
      <c r="C393" s="87"/>
    </row>
    <row r="394" ht="12.75">
      <c r="C394" s="87"/>
    </row>
    <row r="395" ht="12.75">
      <c r="C395" s="87"/>
    </row>
    <row r="396" ht="12.75">
      <c r="C396" s="87"/>
    </row>
    <row r="397" ht="12.75">
      <c r="C397" s="87"/>
    </row>
    <row r="398" ht="12.75">
      <c r="C398" s="87"/>
    </row>
    <row r="399" ht="12.75">
      <c r="C399" s="87"/>
    </row>
    <row r="400" ht="12.75">
      <c r="C400" s="87"/>
    </row>
    <row r="401" ht="12.75">
      <c r="C401" s="87"/>
    </row>
    <row r="402" ht="12.75">
      <c r="C402" s="87"/>
    </row>
    <row r="403" ht="12.75">
      <c r="C403" s="87"/>
    </row>
    <row r="404" ht="12.75">
      <c r="C404" s="87"/>
    </row>
    <row r="405" ht="12.75">
      <c r="C405" s="87"/>
    </row>
    <row r="406" ht="12.75">
      <c r="C406" s="87"/>
    </row>
    <row r="407" ht="12.75">
      <c r="C407" s="87"/>
    </row>
    <row r="408" ht="12.75">
      <c r="C408" s="87"/>
    </row>
    <row r="409" ht="12.75">
      <c r="C409" s="87"/>
    </row>
    <row r="410" ht="12.75">
      <c r="C410" s="87"/>
    </row>
    <row r="411" ht="12.75">
      <c r="C411" s="87"/>
    </row>
    <row r="412" ht="12.75">
      <c r="C412" s="87"/>
    </row>
    <row r="413" ht="12.75">
      <c r="C413" s="87"/>
    </row>
    <row r="414" ht="12.75">
      <c r="C414" s="87"/>
    </row>
    <row r="415" ht="12.75">
      <c r="C415" s="87"/>
    </row>
    <row r="416" ht="12.75">
      <c r="C416" s="87"/>
    </row>
    <row r="417" ht="12.75">
      <c r="C417" s="87"/>
    </row>
    <row r="418" ht="12.75">
      <c r="C418" s="87"/>
    </row>
    <row r="419" ht="12.75">
      <c r="C419" s="87"/>
    </row>
    <row r="420" ht="12.75">
      <c r="C420" s="87"/>
    </row>
    <row r="421" ht="12.75">
      <c r="C421" s="87"/>
    </row>
    <row r="422" ht="12.75">
      <c r="C422" s="87"/>
    </row>
    <row r="423" ht="12.75">
      <c r="C423" s="87"/>
    </row>
    <row r="424" ht="12.75">
      <c r="C424" s="87"/>
    </row>
    <row r="425" ht="12.75">
      <c r="C425" s="87"/>
    </row>
    <row r="426" ht="12.75">
      <c r="C426" s="87"/>
    </row>
    <row r="427" ht="12.75">
      <c r="C427" s="87"/>
    </row>
    <row r="428" ht="12.75">
      <c r="C428" s="87"/>
    </row>
    <row r="429" ht="12.75">
      <c r="C429" s="87"/>
    </row>
    <row r="430" ht="12.75">
      <c r="C430" s="87"/>
    </row>
    <row r="431" ht="12.75">
      <c r="C431" s="87"/>
    </row>
    <row r="432" ht="12.75">
      <c r="C432" s="87"/>
    </row>
    <row r="433" ht="12.75">
      <c r="C433" s="87"/>
    </row>
    <row r="434" ht="12.75">
      <c r="C434" s="87"/>
    </row>
    <row r="435" ht="12.75">
      <c r="C435" s="87"/>
    </row>
    <row r="436" ht="12.75">
      <c r="C436" s="87"/>
    </row>
    <row r="437" ht="12.75">
      <c r="C437" s="87"/>
    </row>
    <row r="438" ht="12.75">
      <c r="C438" s="87"/>
    </row>
    <row r="439" ht="12.75">
      <c r="C439" s="87"/>
    </row>
    <row r="440" ht="12.75">
      <c r="C440" s="87"/>
    </row>
    <row r="441" ht="12.75">
      <c r="C441" s="87"/>
    </row>
    <row r="442" ht="12.75">
      <c r="C442" s="87"/>
    </row>
    <row r="443" ht="12.75">
      <c r="C443" s="87"/>
    </row>
    <row r="444" ht="12.75">
      <c r="C444" s="87"/>
    </row>
    <row r="445" ht="12.75">
      <c r="C445" s="87"/>
    </row>
    <row r="446" ht="12.75">
      <c r="C446" s="87"/>
    </row>
    <row r="447" ht="12.75">
      <c r="C447" s="87"/>
    </row>
    <row r="448" ht="12.75">
      <c r="C448" s="87"/>
    </row>
    <row r="449" ht="12.75">
      <c r="C449" s="87"/>
    </row>
    <row r="450" ht="12.75">
      <c r="C450" s="87"/>
    </row>
    <row r="451" ht="12.75">
      <c r="C451" s="87"/>
    </row>
    <row r="452" ht="12.75">
      <c r="C452" s="87"/>
    </row>
    <row r="453" ht="12.75">
      <c r="C453" s="87"/>
    </row>
    <row r="454" ht="12.75">
      <c r="C454" s="87"/>
    </row>
    <row r="455" ht="12.75">
      <c r="C455" s="87"/>
    </row>
    <row r="456" ht="12.75">
      <c r="C456" s="87"/>
    </row>
    <row r="457" ht="12.75">
      <c r="C457" s="87"/>
    </row>
    <row r="458" ht="12.75">
      <c r="C458" s="87"/>
    </row>
    <row r="459" ht="12.75">
      <c r="C459" s="87"/>
    </row>
    <row r="460" ht="12.75">
      <c r="C460" s="87"/>
    </row>
    <row r="461" ht="12.75">
      <c r="C461" s="87"/>
    </row>
    <row r="462" ht="12.75">
      <c r="C462" s="87"/>
    </row>
    <row r="463" ht="12.75">
      <c r="C463" s="87"/>
    </row>
    <row r="464" ht="12.75">
      <c r="C464" s="87"/>
    </row>
    <row r="465" ht="12.75">
      <c r="C465" s="87"/>
    </row>
    <row r="466" ht="12.75">
      <c r="C466" s="87"/>
    </row>
    <row r="467" ht="12.75">
      <c r="C467" s="87"/>
    </row>
    <row r="468" ht="12.75">
      <c r="C468" s="87"/>
    </row>
    <row r="469" ht="12.75">
      <c r="C469" s="87"/>
    </row>
    <row r="470" ht="12.75">
      <c r="C470" s="87"/>
    </row>
    <row r="471" ht="12.75">
      <c r="C471" s="87"/>
    </row>
    <row r="472" ht="12.75">
      <c r="C472" s="87"/>
    </row>
    <row r="473" ht="12.75">
      <c r="C473" s="87"/>
    </row>
    <row r="474" ht="12.75">
      <c r="C474" s="87"/>
    </row>
    <row r="475" ht="12.75">
      <c r="C475" s="87"/>
    </row>
    <row r="476" ht="12.75">
      <c r="C476" s="87"/>
    </row>
    <row r="477" ht="12.75">
      <c r="C477" s="87"/>
    </row>
    <row r="478" ht="12.75">
      <c r="C478" s="87"/>
    </row>
    <row r="479" ht="12.75">
      <c r="C479" s="87"/>
    </row>
    <row r="480" ht="12.75">
      <c r="C480" s="87"/>
    </row>
    <row r="481" ht="12.75">
      <c r="C481" s="87"/>
    </row>
    <row r="482" ht="12.75">
      <c r="C482" s="87"/>
    </row>
    <row r="483" ht="12.75">
      <c r="C483" s="87"/>
    </row>
    <row r="484" ht="12.75">
      <c r="C484" s="87"/>
    </row>
    <row r="485" ht="12.75">
      <c r="C485" s="87"/>
    </row>
    <row r="486" ht="12.75">
      <c r="C486" s="87"/>
    </row>
    <row r="487" ht="12.75">
      <c r="C487" s="87"/>
    </row>
    <row r="488" ht="12.75">
      <c r="C488" s="87"/>
    </row>
    <row r="489" ht="12.75">
      <c r="C489" s="87"/>
    </row>
    <row r="490" ht="12.75">
      <c r="C490" s="87"/>
    </row>
    <row r="491" ht="12.75">
      <c r="C491" s="87"/>
    </row>
    <row r="492" ht="12.75">
      <c r="C492" s="87"/>
    </row>
    <row r="493" ht="12.75">
      <c r="C493" s="87"/>
    </row>
    <row r="494" ht="12.75">
      <c r="C494" s="87"/>
    </row>
    <row r="495" ht="12.75">
      <c r="C495" s="87"/>
    </row>
    <row r="496" ht="12.75">
      <c r="C496" s="87"/>
    </row>
    <row r="497" ht="12.75">
      <c r="C497" s="87"/>
    </row>
    <row r="498" ht="12.75">
      <c r="C498" s="87"/>
    </row>
    <row r="499" ht="12.75">
      <c r="C499" s="87"/>
    </row>
    <row r="500" ht="12.75">
      <c r="C500" s="87"/>
    </row>
    <row r="501" ht="12.75">
      <c r="C501" s="87"/>
    </row>
    <row r="502" ht="12.75">
      <c r="C502" s="87"/>
    </row>
    <row r="503" ht="12.75">
      <c r="C503" s="87"/>
    </row>
    <row r="504" ht="12.75">
      <c r="C504" s="87"/>
    </row>
    <row r="505" ht="12.75">
      <c r="C505" s="87"/>
    </row>
    <row r="506" ht="12.75">
      <c r="C506" s="87"/>
    </row>
    <row r="507" ht="12.75">
      <c r="C507" s="87"/>
    </row>
    <row r="508" ht="12.75">
      <c r="C508" s="87"/>
    </row>
    <row r="509" ht="12.75">
      <c r="C509" s="87"/>
    </row>
    <row r="510" ht="12.75">
      <c r="C510" s="87"/>
    </row>
    <row r="511" ht="12.75">
      <c r="C511" s="87"/>
    </row>
    <row r="512" ht="12.75">
      <c r="C512" s="87"/>
    </row>
    <row r="513" ht="12.75">
      <c r="C513" s="87"/>
    </row>
    <row r="514" ht="12.75">
      <c r="C514" s="87"/>
    </row>
    <row r="515" ht="12.75">
      <c r="C515" s="87"/>
    </row>
    <row r="516" ht="12.75">
      <c r="C516" s="87"/>
    </row>
    <row r="517" ht="12.75">
      <c r="C517" s="87"/>
    </row>
    <row r="518" ht="12.75">
      <c r="C518" s="87"/>
    </row>
    <row r="519" ht="12.75">
      <c r="C519" s="87"/>
    </row>
    <row r="520" ht="12.75">
      <c r="C520" s="87"/>
    </row>
    <row r="521" ht="12.75">
      <c r="C521" s="87"/>
    </row>
    <row r="522" ht="12.75">
      <c r="C522" s="87"/>
    </row>
    <row r="523" ht="12.75">
      <c r="C523" s="87"/>
    </row>
    <row r="524" ht="12.75">
      <c r="C524" s="87"/>
    </row>
    <row r="525" ht="12.75">
      <c r="C525" s="87"/>
    </row>
    <row r="526" ht="12.75">
      <c r="C526" s="87"/>
    </row>
    <row r="527" ht="12.75">
      <c r="C527" s="87"/>
    </row>
    <row r="528" ht="12.75">
      <c r="C528" s="87"/>
    </row>
    <row r="529" ht="12.75">
      <c r="C529" s="87"/>
    </row>
    <row r="530" ht="12.75">
      <c r="C530" s="87"/>
    </row>
    <row r="531" ht="12.75">
      <c r="C531" s="87"/>
    </row>
    <row r="532" ht="12.75">
      <c r="C532" s="87"/>
    </row>
    <row r="533" ht="12.75">
      <c r="C533" s="87"/>
    </row>
    <row r="534" ht="12.75">
      <c r="C534" s="87"/>
    </row>
    <row r="535" ht="12.75">
      <c r="C535" s="87"/>
    </row>
    <row r="536" ht="12.75">
      <c r="C536" s="87"/>
    </row>
    <row r="537" ht="12.75">
      <c r="C537" s="87"/>
    </row>
    <row r="538" ht="12.75">
      <c r="C538" s="87"/>
    </row>
    <row r="539" ht="12.75">
      <c r="C539" s="87"/>
    </row>
    <row r="540" ht="12.75">
      <c r="C540" s="87"/>
    </row>
    <row r="541" ht="12.75">
      <c r="C541" s="87"/>
    </row>
    <row r="542" ht="12.75">
      <c r="C542" s="87"/>
    </row>
    <row r="543" ht="12.75">
      <c r="C543" s="87"/>
    </row>
    <row r="544" ht="12.75">
      <c r="C544" s="87"/>
    </row>
    <row r="545" ht="12.75">
      <c r="C545" s="87"/>
    </row>
    <row r="546" ht="12.75">
      <c r="C546" s="87"/>
    </row>
    <row r="547" ht="12.75">
      <c r="C547" s="87"/>
    </row>
    <row r="548" ht="12.75">
      <c r="C548" s="87"/>
    </row>
    <row r="549" ht="12.75">
      <c r="C549" s="87"/>
    </row>
    <row r="550" ht="12.75">
      <c r="C550" s="87"/>
    </row>
    <row r="551" ht="12.75">
      <c r="C551" s="87"/>
    </row>
    <row r="552" ht="12.75">
      <c r="C552" s="87"/>
    </row>
    <row r="553" ht="12.75">
      <c r="C553" s="87"/>
    </row>
    <row r="554" ht="12.75">
      <c r="C554" s="87"/>
    </row>
    <row r="555" ht="12.75">
      <c r="C555" s="87"/>
    </row>
    <row r="556" ht="12.75">
      <c r="C556" s="87"/>
    </row>
    <row r="557" ht="12.75">
      <c r="C557" s="87"/>
    </row>
    <row r="558" ht="12.75">
      <c r="C558" s="87"/>
    </row>
    <row r="559" ht="12.75">
      <c r="C559" s="87"/>
    </row>
    <row r="560" ht="12.75">
      <c r="C560" s="87"/>
    </row>
    <row r="561" ht="12.75">
      <c r="C561" s="87"/>
    </row>
    <row r="562" ht="12.75">
      <c r="C562" s="87"/>
    </row>
    <row r="563" ht="12.75">
      <c r="C563" s="87"/>
    </row>
    <row r="564" ht="12.75">
      <c r="C564" s="87"/>
    </row>
    <row r="565" ht="12.75">
      <c r="C565" s="87"/>
    </row>
    <row r="566" ht="12.75">
      <c r="C566" s="87"/>
    </row>
    <row r="567" ht="12.75">
      <c r="C567" s="87"/>
    </row>
    <row r="568" ht="12.75">
      <c r="C568" s="87"/>
    </row>
    <row r="569" ht="12.75">
      <c r="C569" s="87"/>
    </row>
    <row r="570" ht="12.75">
      <c r="C570" s="87"/>
    </row>
    <row r="571" ht="12.75">
      <c r="C571" s="87"/>
    </row>
    <row r="572" ht="12.75">
      <c r="C572" s="87"/>
    </row>
    <row r="573" ht="12.75">
      <c r="C573" s="87"/>
    </row>
    <row r="574" ht="12.75">
      <c r="C574" s="87"/>
    </row>
    <row r="575" ht="12.75">
      <c r="C575" s="87"/>
    </row>
    <row r="576" ht="12.75">
      <c r="C576" s="87"/>
    </row>
    <row r="577" ht="12.75">
      <c r="C577" s="87"/>
    </row>
    <row r="578" ht="12.75">
      <c r="C578" s="87"/>
    </row>
    <row r="579" ht="12.75">
      <c r="C579" s="87"/>
    </row>
    <row r="580" ht="12.75">
      <c r="C580" s="87"/>
    </row>
    <row r="581" ht="12.75">
      <c r="C581" s="87"/>
    </row>
    <row r="582" ht="12.75">
      <c r="C582" s="87"/>
    </row>
    <row r="583" ht="12.75">
      <c r="C583" s="87"/>
    </row>
    <row r="584" ht="12.75">
      <c r="C584" s="87"/>
    </row>
    <row r="585" ht="12.75">
      <c r="C585" s="87"/>
    </row>
    <row r="586" ht="12.75">
      <c r="C586" s="87"/>
    </row>
    <row r="587" ht="12.75">
      <c r="C587" s="87"/>
    </row>
    <row r="588" ht="12.75">
      <c r="C588" s="87"/>
    </row>
    <row r="589" ht="12.75">
      <c r="C589" s="87"/>
    </row>
    <row r="590" ht="12.75">
      <c r="C590" s="87"/>
    </row>
    <row r="591" ht="12.75">
      <c r="C591" s="87"/>
    </row>
    <row r="592" ht="12.75">
      <c r="C592" s="87"/>
    </row>
    <row r="593" ht="12.75">
      <c r="C593" s="87"/>
    </row>
    <row r="594" ht="12.75">
      <c r="C594" s="87"/>
    </row>
    <row r="595" ht="12.75">
      <c r="C595" s="87"/>
    </row>
    <row r="596" ht="12.75">
      <c r="C596" s="87"/>
    </row>
    <row r="597" ht="12.75">
      <c r="C597" s="87"/>
    </row>
    <row r="598" ht="12.75">
      <c r="C598" s="87"/>
    </row>
    <row r="599" ht="12.75">
      <c r="C599" s="87"/>
    </row>
    <row r="600" ht="12.75">
      <c r="C600" s="87"/>
    </row>
    <row r="601" ht="12.75">
      <c r="C601" s="87"/>
    </row>
    <row r="602" ht="12.75">
      <c r="C602" s="87"/>
    </row>
    <row r="603" ht="12.75">
      <c r="C603" s="87"/>
    </row>
    <row r="604" ht="12.75">
      <c r="C604" s="87"/>
    </row>
    <row r="605" ht="12.75">
      <c r="C605" s="87"/>
    </row>
    <row r="606" ht="12.75">
      <c r="C606" s="87"/>
    </row>
    <row r="607" ht="12.75">
      <c r="C607" s="87"/>
    </row>
    <row r="608" ht="12.75">
      <c r="C608" s="87"/>
    </row>
    <row r="609" ht="12.75">
      <c r="C609" s="87"/>
    </row>
    <row r="610" ht="12.75">
      <c r="C610" s="87"/>
    </row>
    <row r="611" ht="12.75">
      <c r="C611" s="87"/>
    </row>
    <row r="612" ht="12.75">
      <c r="C612" s="87"/>
    </row>
    <row r="613" ht="12.75">
      <c r="C613" s="87"/>
    </row>
    <row r="614" ht="12.75">
      <c r="C614" s="87"/>
    </row>
    <row r="615" ht="12.75">
      <c r="C615" s="87"/>
    </row>
    <row r="616" ht="12.75">
      <c r="C616" s="87"/>
    </row>
    <row r="617" ht="12.75">
      <c r="C617" s="87"/>
    </row>
    <row r="618" ht="12.75">
      <c r="C618" s="87"/>
    </row>
    <row r="619" ht="12.75">
      <c r="C619" s="87"/>
    </row>
    <row r="620" ht="12.75">
      <c r="C620" s="87"/>
    </row>
    <row r="621" ht="12.75">
      <c r="C621" s="87"/>
    </row>
    <row r="622" ht="12.75">
      <c r="C622" s="87"/>
    </row>
    <row r="623" ht="12.75">
      <c r="C623" s="87"/>
    </row>
    <row r="624" ht="12.75">
      <c r="C624" s="87"/>
    </row>
    <row r="625" ht="12.75">
      <c r="C625" s="87"/>
    </row>
    <row r="626" ht="12.75">
      <c r="C626" s="87"/>
    </row>
    <row r="627" ht="12.75">
      <c r="C627" s="87"/>
    </row>
    <row r="628" ht="12.75">
      <c r="C628" s="87"/>
    </row>
    <row r="629" ht="12.75">
      <c r="C629" s="87"/>
    </row>
    <row r="630" ht="12.75">
      <c r="C630" s="87"/>
    </row>
    <row r="631" ht="12.75">
      <c r="C631" s="87"/>
    </row>
    <row r="632" ht="12.75">
      <c r="C632" s="87"/>
    </row>
    <row r="633" ht="12.75">
      <c r="C633" s="87"/>
    </row>
    <row r="634" ht="12.75">
      <c r="C634" s="87"/>
    </row>
    <row r="635" ht="12.75">
      <c r="C635" s="87"/>
    </row>
    <row r="636" ht="12.75">
      <c r="C636" s="87"/>
    </row>
    <row r="637" ht="12.75">
      <c r="C637" s="87"/>
    </row>
    <row r="638" ht="12.75">
      <c r="C638" s="87"/>
    </row>
    <row r="639" ht="12.75">
      <c r="C639" s="87"/>
    </row>
    <row r="640" ht="12.75">
      <c r="C640" s="87"/>
    </row>
    <row r="641" ht="12.75">
      <c r="C641" s="87"/>
    </row>
    <row r="642" ht="12.75">
      <c r="C642" s="87"/>
    </row>
    <row r="643" ht="12.75">
      <c r="C643" s="87"/>
    </row>
    <row r="644" ht="12.75">
      <c r="C644" s="87"/>
    </row>
    <row r="645" ht="12.75">
      <c r="C645" s="87"/>
    </row>
    <row r="646" ht="12.75">
      <c r="C646" s="87"/>
    </row>
    <row r="647" ht="12.75">
      <c r="C647" s="87"/>
    </row>
    <row r="648" ht="12.75">
      <c r="C648" s="87"/>
    </row>
    <row r="649" ht="12.75">
      <c r="C649" s="87"/>
    </row>
    <row r="650" ht="12.75">
      <c r="C650" s="87"/>
    </row>
    <row r="651" ht="12.75">
      <c r="C651" s="87"/>
    </row>
    <row r="652" ht="12.75">
      <c r="C652" s="87"/>
    </row>
    <row r="653" ht="12.75">
      <c r="C653" s="87"/>
    </row>
    <row r="654" ht="12.75">
      <c r="C654" s="87"/>
    </row>
    <row r="655" ht="12.75">
      <c r="C655" s="87"/>
    </row>
    <row r="656" ht="12.75">
      <c r="C656" s="87"/>
    </row>
    <row r="657" ht="12.75">
      <c r="C657" s="87"/>
    </row>
    <row r="658" ht="12.75">
      <c r="C658" s="87"/>
    </row>
    <row r="659" ht="12.75">
      <c r="C659" s="87"/>
    </row>
    <row r="660" ht="12.75">
      <c r="C660" s="87"/>
    </row>
    <row r="661" ht="12.75">
      <c r="C661" s="87"/>
    </row>
    <row r="662" ht="12.75">
      <c r="C662" s="87"/>
    </row>
    <row r="663" ht="12.75">
      <c r="C663" s="87"/>
    </row>
    <row r="664" ht="12.75">
      <c r="C664" s="87"/>
    </row>
    <row r="665" ht="12.75">
      <c r="C665" s="87"/>
    </row>
    <row r="666" ht="12.75">
      <c r="C666" s="87"/>
    </row>
    <row r="667" ht="12.75">
      <c r="C667" s="87"/>
    </row>
    <row r="668" ht="12.75">
      <c r="C668" s="87"/>
    </row>
    <row r="669" ht="12.75">
      <c r="C669" s="87"/>
    </row>
    <row r="670" ht="12.75">
      <c r="C670" s="87"/>
    </row>
    <row r="671" ht="12.75">
      <c r="C671" s="87"/>
    </row>
    <row r="672" ht="12.75">
      <c r="C672" s="87"/>
    </row>
    <row r="673" ht="12.75">
      <c r="C673" s="87"/>
    </row>
    <row r="674" ht="12.75">
      <c r="C674" s="87"/>
    </row>
    <row r="675" ht="12.75">
      <c r="C675" s="87"/>
    </row>
    <row r="676" ht="12.75">
      <c r="C676" s="87"/>
    </row>
    <row r="677" ht="12.75">
      <c r="C677" s="87"/>
    </row>
    <row r="678" ht="12.75">
      <c r="C678" s="87"/>
    </row>
    <row r="679" ht="12.75">
      <c r="C679" s="87"/>
    </row>
    <row r="680" ht="12.75">
      <c r="C680" s="87"/>
    </row>
    <row r="681" ht="12.75">
      <c r="C681" s="87"/>
    </row>
    <row r="682" ht="12.75">
      <c r="C682" s="87"/>
    </row>
    <row r="683" ht="12.75">
      <c r="C683" s="87"/>
    </row>
    <row r="684" ht="12.75">
      <c r="C684" s="87"/>
    </row>
    <row r="685" ht="12.75">
      <c r="C685" s="87"/>
    </row>
    <row r="686" ht="12.75">
      <c r="C686" s="87"/>
    </row>
    <row r="687" ht="12.75">
      <c r="C687" s="87"/>
    </row>
    <row r="688" ht="12.75">
      <c r="C688" s="87"/>
    </row>
    <row r="689" ht="12.75">
      <c r="C689" s="87"/>
    </row>
    <row r="690" ht="12.75">
      <c r="C690" s="87"/>
    </row>
    <row r="691" ht="12.75">
      <c r="C691" s="87"/>
    </row>
    <row r="692" ht="12.75">
      <c r="C692" s="87"/>
    </row>
    <row r="693" ht="12.75">
      <c r="C693" s="87"/>
    </row>
    <row r="694" ht="12.75">
      <c r="C694" s="87"/>
    </row>
    <row r="695" ht="12.75">
      <c r="C695" s="87"/>
    </row>
    <row r="696" ht="12.75">
      <c r="C696" s="87"/>
    </row>
    <row r="697" ht="12.75">
      <c r="C697" s="87"/>
    </row>
    <row r="698" ht="12.75">
      <c r="C698" s="87"/>
    </row>
    <row r="699" ht="12.75">
      <c r="C699" s="87"/>
    </row>
    <row r="700" ht="12.75">
      <c r="C700" s="87"/>
    </row>
    <row r="701" ht="12.75">
      <c r="C701" s="87"/>
    </row>
    <row r="702" ht="12.75">
      <c r="C702" s="87"/>
    </row>
    <row r="703" ht="12.75">
      <c r="C703" s="87"/>
    </row>
    <row r="704" ht="12.75">
      <c r="C704" s="87"/>
    </row>
    <row r="705" ht="12.75">
      <c r="C705" s="87"/>
    </row>
    <row r="706" ht="12.75">
      <c r="C706" s="87"/>
    </row>
    <row r="707" ht="12.75">
      <c r="C707" s="87"/>
    </row>
    <row r="708" ht="12.75">
      <c r="C708" s="87"/>
    </row>
    <row r="709" ht="12.75">
      <c r="C709" s="87"/>
    </row>
    <row r="710" ht="12.75">
      <c r="C710" s="87"/>
    </row>
    <row r="711" ht="12.75">
      <c r="C711" s="87"/>
    </row>
    <row r="712" ht="12.75">
      <c r="C712" s="87"/>
    </row>
    <row r="713" ht="12.75">
      <c r="C713" s="87"/>
    </row>
    <row r="714" ht="12.75">
      <c r="C714" s="87"/>
    </row>
    <row r="715" ht="12.75">
      <c r="C715" s="87"/>
    </row>
    <row r="716" ht="12.75">
      <c r="C716" s="87"/>
    </row>
    <row r="717" ht="12.75">
      <c r="C717" s="87"/>
    </row>
    <row r="718" ht="12.75">
      <c r="C718" s="87"/>
    </row>
    <row r="719" ht="12.75">
      <c r="C719" s="87"/>
    </row>
    <row r="720" ht="12.75">
      <c r="C720" s="87"/>
    </row>
    <row r="721" ht="12.75">
      <c r="C721" s="87"/>
    </row>
    <row r="722" ht="12.75">
      <c r="C722" s="87"/>
    </row>
    <row r="723" ht="12.75">
      <c r="C723" s="87"/>
    </row>
    <row r="724" ht="12.75">
      <c r="C724" s="87"/>
    </row>
    <row r="725" ht="12.75">
      <c r="C725" s="87"/>
    </row>
    <row r="726" ht="12.75">
      <c r="C726" s="87"/>
    </row>
    <row r="727" ht="12.75">
      <c r="C727" s="87"/>
    </row>
    <row r="728" ht="12.75">
      <c r="C728" s="87"/>
    </row>
    <row r="729" ht="12.75">
      <c r="C729" s="87"/>
    </row>
    <row r="730" ht="12.75">
      <c r="C730" s="87"/>
    </row>
    <row r="731" ht="12.75">
      <c r="C731" s="87"/>
    </row>
    <row r="732" ht="12.75">
      <c r="C732" s="87"/>
    </row>
    <row r="733" ht="12.75">
      <c r="C733" s="87"/>
    </row>
    <row r="734" ht="12.75">
      <c r="C734" s="87"/>
    </row>
    <row r="735" ht="12.75">
      <c r="C735" s="87"/>
    </row>
    <row r="736" ht="12.75">
      <c r="C736" s="87"/>
    </row>
    <row r="737" ht="12.75">
      <c r="C737" s="87"/>
    </row>
    <row r="738" ht="12.75">
      <c r="C738" s="87"/>
    </row>
    <row r="739" ht="12.75">
      <c r="C739" s="87"/>
    </row>
    <row r="740" ht="12.75">
      <c r="C740" s="87"/>
    </row>
    <row r="741" ht="12.75">
      <c r="C741" s="87"/>
    </row>
    <row r="742" ht="12.75">
      <c r="C742" s="87"/>
    </row>
    <row r="743" ht="12.75">
      <c r="C743" s="87"/>
    </row>
    <row r="744" ht="12.75">
      <c r="C744" s="87"/>
    </row>
    <row r="745" ht="12.75">
      <c r="C745" s="87"/>
    </row>
    <row r="746" ht="12.75">
      <c r="C746" s="87"/>
    </row>
    <row r="747" ht="12.75">
      <c r="C747" s="87"/>
    </row>
    <row r="748" ht="12.75">
      <c r="C748" s="87"/>
    </row>
    <row r="749" ht="12.75">
      <c r="C749" s="87"/>
    </row>
    <row r="750" ht="12.75">
      <c r="C750" s="87"/>
    </row>
    <row r="751" ht="12.75">
      <c r="C751" s="87"/>
    </row>
    <row r="752" ht="12.75">
      <c r="C752" s="87"/>
    </row>
    <row r="753" ht="12.75">
      <c r="C753" s="87"/>
    </row>
    <row r="754" ht="12.75">
      <c r="C754" s="87"/>
    </row>
    <row r="755" ht="12.75">
      <c r="C755" s="87"/>
    </row>
    <row r="756" ht="12.75">
      <c r="C756" s="87"/>
    </row>
    <row r="757" ht="12.75">
      <c r="C757" s="87"/>
    </row>
    <row r="758" ht="12.75">
      <c r="C758" s="87"/>
    </row>
    <row r="759" ht="12.75">
      <c r="C759" s="87"/>
    </row>
    <row r="760" ht="12.75">
      <c r="C760" s="87"/>
    </row>
    <row r="761" ht="12.75">
      <c r="C761" s="87"/>
    </row>
    <row r="762" ht="12.75">
      <c r="C762" s="87"/>
    </row>
    <row r="763" ht="12.75">
      <c r="C763" s="87"/>
    </row>
    <row r="764" ht="12.75">
      <c r="C764" s="87"/>
    </row>
    <row r="765" ht="12.75">
      <c r="C765" s="87"/>
    </row>
    <row r="766" ht="12.75">
      <c r="C766" s="87"/>
    </row>
    <row r="767" ht="12.75">
      <c r="C767" s="87"/>
    </row>
    <row r="768" ht="12.75">
      <c r="C768" s="87"/>
    </row>
    <row r="769" ht="12.75">
      <c r="C769" s="87"/>
    </row>
    <row r="770" ht="12.75">
      <c r="C770" s="87"/>
    </row>
    <row r="771" ht="12.75">
      <c r="C771" s="87"/>
    </row>
    <row r="772" ht="12.75">
      <c r="C772" s="87"/>
    </row>
    <row r="773" ht="12.75">
      <c r="C773" s="87"/>
    </row>
    <row r="774" ht="12.75">
      <c r="C774" s="87"/>
    </row>
    <row r="775" ht="12.75">
      <c r="C775" s="87"/>
    </row>
    <row r="776" ht="12.75">
      <c r="C776" s="87"/>
    </row>
    <row r="777" ht="12.75">
      <c r="C777" s="87"/>
    </row>
    <row r="778" ht="12.75">
      <c r="C778" s="87"/>
    </row>
    <row r="779" ht="12.75">
      <c r="C779" s="87"/>
    </row>
    <row r="780" ht="12.75">
      <c r="C780" s="87"/>
    </row>
    <row r="781" ht="12.75">
      <c r="C781" s="87"/>
    </row>
    <row r="782" ht="12.75">
      <c r="C782" s="87"/>
    </row>
    <row r="783" ht="12.75">
      <c r="C783" s="87"/>
    </row>
    <row r="784" ht="12.75">
      <c r="C784" s="87"/>
    </row>
    <row r="785" ht="12.75">
      <c r="C785" s="87"/>
    </row>
    <row r="786" ht="12.75">
      <c r="C786" s="87"/>
    </row>
    <row r="787" ht="12.75">
      <c r="C787" s="87"/>
    </row>
    <row r="788" ht="12.75">
      <c r="C788" s="87"/>
    </row>
    <row r="789" ht="12.75">
      <c r="C789" s="87"/>
    </row>
    <row r="790" ht="12.75">
      <c r="C790" s="87"/>
    </row>
    <row r="791" ht="12.75">
      <c r="C791" s="87"/>
    </row>
    <row r="792" ht="12.75">
      <c r="C792" s="87"/>
    </row>
    <row r="793" ht="12.75">
      <c r="C793" s="87"/>
    </row>
    <row r="794" ht="12.75">
      <c r="C794" s="87"/>
    </row>
    <row r="795" ht="12.75">
      <c r="C795" s="87"/>
    </row>
    <row r="796" ht="12.75">
      <c r="C796" s="87"/>
    </row>
    <row r="797" ht="12.75">
      <c r="C797" s="87"/>
    </row>
    <row r="798" ht="12.75">
      <c r="C798" s="87"/>
    </row>
    <row r="799" ht="12.75">
      <c r="C799" s="87"/>
    </row>
    <row r="800" ht="12.75">
      <c r="C800" s="87"/>
    </row>
    <row r="801" ht="12.75">
      <c r="C801" s="87"/>
    </row>
    <row r="802" ht="12.75">
      <c r="C802" s="87"/>
    </row>
    <row r="803" ht="12.75">
      <c r="C803" s="87"/>
    </row>
    <row r="804" ht="12.75">
      <c r="C804" s="87"/>
    </row>
    <row r="805" ht="12.75">
      <c r="C805" s="87"/>
    </row>
    <row r="806" ht="12.75">
      <c r="C806" s="87"/>
    </row>
    <row r="807" ht="12.75">
      <c r="C807" s="87"/>
    </row>
    <row r="808" ht="12.75">
      <c r="C808" s="87"/>
    </row>
    <row r="809" ht="12.75">
      <c r="C809" s="87"/>
    </row>
    <row r="810" ht="12.75">
      <c r="C810" s="87"/>
    </row>
    <row r="811" ht="12.75">
      <c r="C811" s="87"/>
    </row>
    <row r="812" ht="12.75">
      <c r="C812" s="87"/>
    </row>
    <row r="813" ht="12.75">
      <c r="C813" s="87"/>
    </row>
    <row r="814" ht="12.75">
      <c r="C814" s="87"/>
    </row>
    <row r="815" ht="12.75">
      <c r="C815" s="87"/>
    </row>
    <row r="816" ht="12.75">
      <c r="C816" s="87"/>
    </row>
    <row r="817" ht="12.75">
      <c r="C817" s="87"/>
    </row>
    <row r="818" ht="12.75">
      <c r="C818" s="87"/>
    </row>
    <row r="819" ht="12.75">
      <c r="C819" s="87"/>
    </row>
    <row r="820" ht="12.75">
      <c r="C820" s="87"/>
    </row>
    <row r="821" ht="12.75">
      <c r="C821" s="87"/>
    </row>
    <row r="822" ht="12.75">
      <c r="C822" s="87"/>
    </row>
    <row r="823" ht="12.75">
      <c r="C823" s="87"/>
    </row>
    <row r="824" ht="12.75">
      <c r="C824" s="87"/>
    </row>
    <row r="825" ht="12.75">
      <c r="C825" s="87"/>
    </row>
    <row r="826" ht="12.75">
      <c r="C826" s="87"/>
    </row>
    <row r="827" ht="12.75">
      <c r="C827" s="87"/>
    </row>
    <row r="828" ht="12.75">
      <c r="C828" s="87"/>
    </row>
    <row r="829" ht="12.75">
      <c r="C829" s="87"/>
    </row>
    <row r="830" ht="12.75">
      <c r="C830" s="87"/>
    </row>
    <row r="831" ht="12.75">
      <c r="C831" s="87"/>
    </row>
    <row r="832" ht="12.75">
      <c r="C832" s="87"/>
    </row>
    <row r="833" ht="12.75">
      <c r="C833" s="87"/>
    </row>
    <row r="834" ht="12.75">
      <c r="C834" s="87"/>
    </row>
    <row r="835" ht="12.75">
      <c r="C835" s="87"/>
    </row>
    <row r="836" ht="12.75">
      <c r="C836" s="87"/>
    </row>
    <row r="837" ht="12.75">
      <c r="C837" s="87"/>
    </row>
    <row r="838" ht="12.75">
      <c r="C838" s="87"/>
    </row>
    <row r="839" ht="12.75">
      <c r="C839" s="87"/>
    </row>
    <row r="840" ht="12.75">
      <c r="C840" s="87"/>
    </row>
    <row r="841" ht="12.75">
      <c r="C841" s="87"/>
    </row>
    <row r="842" ht="12.75">
      <c r="C842" s="87"/>
    </row>
    <row r="843" ht="12.75">
      <c r="C843" s="87"/>
    </row>
    <row r="844" ht="12.75">
      <c r="C844" s="87"/>
    </row>
    <row r="845" ht="12.75">
      <c r="C845" s="87"/>
    </row>
    <row r="846" ht="12.75">
      <c r="C846" s="87"/>
    </row>
    <row r="847" ht="12.75">
      <c r="C847" s="87"/>
    </row>
    <row r="848" ht="12.75">
      <c r="C848" s="87"/>
    </row>
    <row r="849" ht="12.75">
      <c r="C849" s="87"/>
    </row>
    <row r="850" ht="12.75">
      <c r="C850" s="87"/>
    </row>
    <row r="851" ht="12.75">
      <c r="C851" s="87"/>
    </row>
    <row r="852" ht="12.75">
      <c r="C852" s="87"/>
    </row>
    <row r="853" ht="12.75">
      <c r="C853" s="87"/>
    </row>
    <row r="854" ht="12.75">
      <c r="C854" s="87"/>
    </row>
    <row r="855" ht="12.75">
      <c r="C855" s="87"/>
    </row>
    <row r="856" ht="12.75">
      <c r="C856" s="87"/>
    </row>
    <row r="857" ht="12.75">
      <c r="C857" s="87"/>
    </row>
    <row r="858" ht="12.75">
      <c r="C858" s="87"/>
    </row>
    <row r="859" ht="12.75">
      <c r="C859" s="87"/>
    </row>
    <row r="860" ht="12.75">
      <c r="C860" s="87"/>
    </row>
    <row r="861" ht="12.75">
      <c r="C861" s="87"/>
    </row>
    <row r="862" ht="12.75">
      <c r="C862" s="87"/>
    </row>
    <row r="863" ht="12.75">
      <c r="C863" s="87"/>
    </row>
    <row r="864" ht="12.75">
      <c r="C864" s="87"/>
    </row>
    <row r="865" ht="12.75">
      <c r="C865" s="87"/>
    </row>
    <row r="866" ht="12.75">
      <c r="C866" s="87"/>
    </row>
    <row r="867" ht="12.75">
      <c r="C867" s="87"/>
    </row>
    <row r="868" ht="12.75">
      <c r="C868" s="87"/>
    </row>
    <row r="869" ht="12.75">
      <c r="C869" s="87"/>
    </row>
    <row r="870" ht="12.75">
      <c r="C870" s="87"/>
    </row>
    <row r="871" ht="12.75">
      <c r="C871" s="87"/>
    </row>
    <row r="872" ht="12.75">
      <c r="C872" s="87"/>
    </row>
    <row r="873" ht="12.75">
      <c r="C873" s="87"/>
    </row>
    <row r="874" ht="12.75">
      <c r="C874" s="87"/>
    </row>
    <row r="875" ht="12.75">
      <c r="C875" s="87"/>
    </row>
    <row r="876" ht="12.75">
      <c r="C876" s="87"/>
    </row>
    <row r="877" ht="12.75">
      <c r="C877" s="87"/>
    </row>
    <row r="878" ht="12.75">
      <c r="C878" s="87"/>
    </row>
    <row r="879" ht="12.75">
      <c r="C879" s="87"/>
    </row>
    <row r="880" ht="12.75">
      <c r="C880" s="87"/>
    </row>
    <row r="881" ht="12.75">
      <c r="C881" s="87"/>
    </row>
    <row r="882" ht="12.75">
      <c r="C882" s="87"/>
    </row>
    <row r="883" ht="12.75">
      <c r="C883" s="87"/>
    </row>
    <row r="884" ht="12.75">
      <c r="C884" s="87"/>
    </row>
    <row r="885" ht="12.75">
      <c r="C885" s="87"/>
    </row>
    <row r="886" ht="12.75">
      <c r="C886" s="87"/>
    </row>
    <row r="887" ht="12.75">
      <c r="C887" s="87"/>
    </row>
    <row r="888" ht="12.75">
      <c r="C888" s="87"/>
    </row>
    <row r="889" ht="12.75">
      <c r="C889" s="87"/>
    </row>
    <row r="890" ht="12.75">
      <c r="C890" s="87"/>
    </row>
    <row r="891" ht="12.75">
      <c r="C891" s="87"/>
    </row>
    <row r="892" ht="12.75">
      <c r="C892" s="87"/>
    </row>
    <row r="893" ht="12.75">
      <c r="C893" s="87"/>
    </row>
    <row r="894" ht="12.75">
      <c r="C894" s="87"/>
    </row>
    <row r="895" ht="12.75">
      <c r="C895" s="87"/>
    </row>
    <row r="896" ht="12.75">
      <c r="C896" s="87"/>
    </row>
    <row r="897" ht="12.75">
      <c r="C897" s="87"/>
    </row>
    <row r="898" ht="12.75">
      <c r="C898" s="87"/>
    </row>
    <row r="899" ht="12.75">
      <c r="C899" s="87"/>
    </row>
    <row r="900" ht="12.75">
      <c r="C900" s="87"/>
    </row>
    <row r="901" ht="12.75">
      <c r="C901" s="87"/>
    </row>
    <row r="902" ht="12.75">
      <c r="C902" s="87"/>
    </row>
    <row r="903" ht="12.75">
      <c r="C903" s="87"/>
    </row>
    <row r="904" ht="12.75">
      <c r="C904" s="87"/>
    </row>
    <row r="905" ht="12.75">
      <c r="C905" s="87"/>
    </row>
    <row r="906" ht="12.75">
      <c r="C906" s="87"/>
    </row>
    <row r="907" ht="12.75">
      <c r="C907" s="87"/>
    </row>
    <row r="908" ht="12.75">
      <c r="C908" s="87"/>
    </row>
    <row r="909" ht="12.75">
      <c r="C909" s="87"/>
    </row>
    <row r="910" ht="12.75">
      <c r="C910" s="87"/>
    </row>
    <row r="911" ht="12.75">
      <c r="C911" s="87"/>
    </row>
    <row r="912" ht="12.75">
      <c r="C912" s="87"/>
    </row>
    <row r="913" ht="12.75">
      <c r="C913" s="87"/>
    </row>
    <row r="914" ht="12.75">
      <c r="C914" s="87"/>
    </row>
    <row r="915" ht="12.75">
      <c r="C915" s="87"/>
    </row>
    <row r="916" ht="12.75">
      <c r="C916" s="87"/>
    </row>
    <row r="917" ht="12.75">
      <c r="C917" s="87"/>
    </row>
    <row r="918" ht="12.75">
      <c r="C918" s="87"/>
    </row>
  </sheetData>
  <mergeCells count="16">
    <mergeCell ref="F58:F59"/>
    <mergeCell ref="G58:G59"/>
    <mergeCell ref="H58:H59"/>
    <mergeCell ref="I58:I59"/>
    <mergeCell ref="B58:B59"/>
    <mergeCell ref="C58:C59"/>
    <mergeCell ref="D58:D59"/>
    <mergeCell ref="E58:E59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70"/>
  <sheetViews>
    <sheetView workbookViewId="0" topLeftCell="A44">
      <selection activeCell="H55" sqref="H55"/>
    </sheetView>
  </sheetViews>
  <sheetFormatPr defaultColWidth="9.140625" defaultRowHeight="12.75"/>
  <cols>
    <col min="1" max="1" width="18.00390625" style="60" customWidth="1"/>
    <col min="2" max="16384" width="9.140625" style="9" customWidth="1"/>
  </cols>
  <sheetData>
    <row r="1" ht="14.25">
      <c r="A1" s="1" t="s">
        <v>54</v>
      </c>
    </row>
    <row r="2" ht="15.75">
      <c r="A2" s="61"/>
    </row>
    <row r="3" spans="1:5" ht="14.25">
      <c r="A3" s="62" t="s">
        <v>287</v>
      </c>
      <c r="E3" s="105" t="s">
        <v>255</v>
      </c>
    </row>
    <row r="4" spans="1:5" s="6" customFormat="1" ht="12.75" customHeight="1">
      <c r="A4" s="63"/>
      <c r="B4" s="175" t="s">
        <v>55</v>
      </c>
      <c r="C4" s="175" t="s">
        <v>56</v>
      </c>
      <c r="D4" s="175" t="s">
        <v>57</v>
      </c>
      <c r="E4" s="175" t="s">
        <v>58</v>
      </c>
    </row>
    <row r="5" spans="1:5" s="6" customFormat="1" ht="12.75" customHeight="1">
      <c r="A5" s="64"/>
      <c r="B5" s="176"/>
      <c r="C5" s="176"/>
      <c r="D5" s="176"/>
      <c r="E5" s="176"/>
    </row>
    <row r="6" spans="1:5" s="6" customFormat="1" ht="12.75">
      <c r="A6" s="65" t="s">
        <v>59</v>
      </c>
      <c r="B6" s="66">
        <v>603057.088</v>
      </c>
      <c r="C6" s="67">
        <v>466798.067</v>
      </c>
      <c r="D6" s="68">
        <v>687727.12</v>
      </c>
      <c r="E6" s="66">
        <v>610849.08</v>
      </c>
    </row>
    <row r="7" spans="1:5" ht="12.75">
      <c r="A7" s="69" t="s">
        <v>60</v>
      </c>
      <c r="B7" s="70">
        <v>12969.437</v>
      </c>
      <c r="C7" s="71">
        <v>39426.11</v>
      </c>
      <c r="D7" s="71">
        <v>67518.94</v>
      </c>
      <c r="E7" s="70">
        <v>65313.85</v>
      </c>
    </row>
    <row r="8" spans="1:5" ht="12.75">
      <c r="A8" s="53" t="s">
        <v>61</v>
      </c>
      <c r="B8" s="72">
        <v>1074.34</v>
      </c>
      <c r="C8" s="73">
        <v>3820.929</v>
      </c>
      <c r="D8" s="73">
        <v>3978.18</v>
      </c>
      <c r="E8" s="72">
        <v>3946.52</v>
      </c>
    </row>
    <row r="9" spans="1:5" ht="12.75">
      <c r="A9" s="53" t="s">
        <v>62</v>
      </c>
      <c r="B9" s="72">
        <v>2530.36</v>
      </c>
      <c r="C9" s="73">
        <v>6673.562</v>
      </c>
      <c r="D9" s="73">
        <v>11720.78</v>
      </c>
      <c r="E9" s="72">
        <v>11941.37</v>
      </c>
    </row>
    <row r="10" spans="1:5" ht="12.75">
      <c r="A10" s="53" t="s">
        <v>63</v>
      </c>
      <c r="B10" s="72">
        <v>772.1</v>
      </c>
      <c r="C10" s="73">
        <v>4271.27</v>
      </c>
      <c r="D10" s="73">
        <v>6128.46</v>
      </c>
      <c r="E10" s="72">
        <v>6264.79</v>
      </c>
    </row>
    <row r="11" spans="1:5" ht="12.75">
      <c r="A11" s="53" t="s">
        <v>64</v>
      </c>
      <c r="B11" s="72">
        <v>1086.96</v>
      </c>
      <c r="C11" s="73">
        <v>4518.259</v>
      </c>
      <c r="D11" s="73">
        <v>11709.36</v>
      </c>
      <c r="E11" s="72">
        <v>10010.19</v>
      </c>
    </row>
    <row r="12" spans="1:5" ht="12.75">
      <c r="A12" s="53" t="s">
        <v>65</v>
      </c>
      <c r="B12" s="72">
        <v>1793.51</v>
      </c>
      <c r="C12" s="73">
        <v>5859.722</v>
      </c>
      <c r="D12" s="73">
        <v>12283.38</v>
      </c>
      <c r="E12" s="72">
        <v>11803.94</v>
      </c>
    </row>
    <row r="13" spans="1:5" ht="12.75">
      <c r="A13" s="53" t="s">
        <v>66</v>
      </c>
      <c r="B13" s="72">
        <v>3182.67</v>
      </c>
      <c r="C13" s="73">
        <v>5239.285</v>
      </c>
      <c r="D13" s="73">
        <v>7885.62</v>
      </c>
      <c r="E13" s="72">
        <v>7643.9</v>
      </c>
    </row>
    <row r="14" spans="1:5" ht="12.75">
      <c r="A14" s="53" t="s">
        <v>67</v>
      </c>
      <c r="B14" s="72">
        <v>1405.972</v>
      </c>
      <c r="C14" s="73">
        <v>4960.871</v>
      </c>
      <c r="D14" s="73">
        <v>6895.8</v>
      </c>
      <c r="E14" s="72">
        <v>6422.25</v>
      </c>
    </row>
    <row r="15" spans="1:5" ht="12.75">
      <c r="A15" s="53" t="s">
        <v>68</v>
      </c>
      <c r="B15" s="72">
        <v>1123.525</v>
      </c>
      <c r="C15" s="73">
        <v>4082.212</v>
      </c>
      <c r="D15" s="73">
        <v>6917.36</v>
      </c>
      <c r="E15" s="72">
        <v>7280.89</v>
      </c>
    </row>
    <row r="16" spans="1:5" ht="12.75">
      <c r="A16" s="74" t="s">
        <v>69</v>
      </c>
      <c r="B16" s="70">
        <v>37348.588</v>
      </c>
      <c r="C16" s="75">
        <v>48503.106</v>
      </c>
      <c r="D16" s="75">
        <v>65716.88</v>
      </c>
      <c r="E16" s="70">
        <v>57199.51</v>
      </c>
    </row>
    <row r="17" spans="1:5" ht="12.75">
      <c r="A17" s="53" t="s">
        <v>70</v>
      </c>
      <c r="B17" s="72">
        <v>10183.159</v>
      </c>
      <c r="C17" s="73">
        <v>15278.562</v>
      </c>
      <c r="D17" s="73">
        <v>13357.94</v>
      </c>
      <c r="E17" s="72">
        <v>12169.75</v>
      </c>
    </row>
    <row r="18" spans="1:5" ht="12.75">
      <c r="A18" s="53" t="s">
        <v>71</v>
      </c>
      <c r="B18" s="72">
        <v>7937.91</v>
      </c>
      <c r="C18" s="73">
        <v>6661.021</v>
      </c>
      <c r="D18" s="73">
        <v>11173.68</v>
      </c>
      <c r="E18" s="72">
        <v>9556.09</v>
      </c>
    </row>
    <row r="19" spans="1:5" ht="12.75">
      <c r="A19" s="53" t="s">
        <v>72</v>
      </c>
      <c r="B19" s="72">
        <v>2723.45</v>
      </c>
      <c r="C19" s="73">
        <v>3631.564</v>
      </c>
      <c r="D19" s="73">
        <v>5592.78</v>
      </c>
      <c r="E19" s="72">
        <v>5023.22</v>
      </c>
    </row>
    <row r="20" spans="1:5" ht="12.75">
      <c r="A20" s="53" t="s">
        <v>73</v>
      </c>
      <c r="B20" s="72">
        <v>3061.9</v>
      </c>
      <c r="C20" s="73">
        <v>5990.23</v>
      </c>
      <c r="D20" s="73">
        <v>7381.8</v>
      </c>
      <c r="E20" s="72">
        <v>6019.97</v>
      </c>
    </row>
    <row r="21" spans="1:5" ht="12.75">
      <c r="A21" s="53" t="s">
        <v>74</v>
      </c>
      <c r="B21" s="72">
        <v>3849.655</v>
      </c>
      <c r="C21" s="73">
        <v>2544.475</v>
      </c>
      <c r="D21" s="73">
        <v>7280.28</v>
      </c>
      <c r="E21" s="72">
        <v>6372.03</v>
      </c>
    </row>
    <row r="22" spans="1:5" ht="12.75">
      <c r="A22" s="53" t="s">
        <v>75</v>
      </c>
      <c r="B22" s="72">
        <v>3542.05</v>
      </c>
      <c r="C22" s="73">
        <v>2623.513</v>
      </c>
      <c r="D22" s="73">
        <v>5773.68</v>
      </c>
      <c r="E22" s="72">
        <v>4871.09</v>
      </c>
    </row>
    <row r="23" spans="1:5" ht="12.75">
      <c r="A23" s="53" t="s">
        <v>76</v>
      </c>
      <c r="B23" s="72">
        <v>6050.464</v>
      </c>
      <c r="C23" s="73">
        <v>11773.741</v>
      </c>
      <c r="D23" s="73">
        <v>15156.72</v>
      </c>
      <c r="E23" s="72">
        <v>13187.37</v>
      </c>
    </row>
    <row r="24" spans="1:5" ht="12.75">
      <c r="A24" s="74" t="s">
        <v>77</v>
      </c>
      <c r="B24" s="70">
        <v>29464.365</v>
      </c>
      <c r="C24" s="75">
        <v>38097.553</v>
      </c>
      <c r="D24" s="75">
        <v>72513.81</v>
      </c>
      <c r="E24" s="70">
        <v>59746.99</v>
      </c>
    </row>
    <row r="25" spans="1:5" ht="12.75">
      <c r="A25" s="53" t="s">
        <v>78</v>
      </c>
      <c r="B25" s="72">
        <v>2400.2</v>
      </c>
      <c r="C25" s="73">
        <v>2490.11</v>
      </c>
      <c r="D25" s="73">
        <v>4665.06</v>
      </c>
      <c r="E25" s="72">
        <v>3803.28</v>
      </c>
    </row>
    <row r="26" spans="1:5" ht="12.75">
      <c r="A26" s="53" t="s">
        <v>79</v>
      </c>
      <c r="B26" s="72">
        <v>2709.34</v>
      </c>
      <c r="C26" s="73">
        <v>2880.323</v>
      </c>
      <c r="D26" s="73">
        <v>7436.88</v>
      </c>
      <c r="E26" s="72">
        <v>5837.12</v>
      </c>
    </row>
    <row r="27" spans="1:5" ht="12.75">
      <c r="A27" s="53" t="s">
        <v>80</v>
      </c>
      <c r="B27" s="72">
        <v>1213.94</v>
      </c>
      <c r="C27" s="73">
        <v>1193.737</v>
      </c>
      <c r="D27" s="73">
        <v>3061.8</v>
      </c>
      <c r="E27" s="72">
        <v>2349.5</v>
      </c>
    </row>
    <row r="28" spans="1:5" ht="12.75">
      <c r="A28" s="53" t="s">
        <v>81</v>
      </c>
      <c r="B28" s="72">
        <v>2790.122</v>
      </c>
      <c r="C28" s="73">
        <v>2862.12</v>
      </c>
      <c r="D28" s="73">
        <v>7241.94</v>
      </c>
      <c r="E28" s="72">
        <v>5734.71</v>
      </c>
    </row>
    <row r="29" spans="1:5" ht="12.75">
      <c r="A29" s="53" t="s">
        <v>82</v>
      </c>
      <c r="B29" s="72">
        <v>4279.08</v>
      </c>
      <c r="C29" s="73">
        <v>4566.618</v>
      </c>
      <c r="D29" s="73">
        <v>5432.4</v>
      </c>
      <c r="E29" s="72">
        <v>4860.22</v>
      </c>
    </row>
    <row r="30" spans="1:5" ht="12.75">
      <c r="A30" s="53" t="s">
        <v>83</v>
      </c>
      <c r="B30" s="72">
        <v>3428.96</v>
      </c>
      <c r="C30" s="73">
        <v>6589.049</v>
      </c>
      <c r="D30" s="73">
        <v>8689.68</v>
      </c>
      <c r="E30" s="72">
        <v>7259.88</v>
      </c>
    </row>
    <row r="31" spans="1:5" ht="12.75">
      <c r="A31" s="53" t="s">
        <v>84</v>
      </c>
      <c r="B31" s="72">
        <v>7783.26</v>
      </c>
      <c r="C31" s="73">
        <v>8646.164</v>
      </c>
      <c r="D31" s="73">
        <v>16467.3</v>
      </c>
      <c r="E31" s="72">
        <v>14088.97</v>
      </c>
    </row>
    <row r="32" spans="1:5" ht="12.75">
      <c r="A32" s="53" t="s">
        <v>85</v>
      </c>
      <c r="B32" s="72">
        <v>1516.343</v>
      </c>
      <c r="C32" s="73">
        <v>3254.494</v>
      </c>
      <c r="D32" s="73">
        <v>5886.54</v>
      </c>
      <c r="E32" s="72">
        <v>4680.83</v>
      </c>
    </row>
    <row r="33" spans="1:5" ht="12.75">
      <c r="A33" s="69" t="s">
        <v>86</v>
      </c>
      <c r="B33" s="72">
        <v>3343.12</v>
      </c>
      <c r="C33" s="71">
        <v>5614.948</v>
      </c>
      <c r="D33" s="71">
        <v>13632.21</v>
      </c>
      <c r="E33" s="72">
        <v>11132.48</v>
      </c>
    </row>
    <row r="34" spans="1:5" ht="12.75">
      <c r="A34" s="74" t="s">
        <v>87</v>
      </c>
      <c r="B34" s="70">
        <v>83189.963</v>
      </c>
      <c r="C34" s="75">
        <v>66422.988</v>
      </c>
      <c r="D34" s="75">
        <v>81405.54</v>
      </c>
      <c r="E34" s="70">
        <v>71939.65</v>
      </c>
    </row>
    <row r="35" spans="1:5" ht="12.75">
      <c r="A35" s="48" t="s">
        <v>88</v>
      </c>
      <c r="B35" s="76">
        <v>12554.547</v>
      </c>
      <c r="C35" s="77">
        <v>11021.205</v>
      </c>
      <c r="D35" s="77">
        <v>10999.8</v>
      </c>
      <c r="E35" s="76">
        <v>10093.06</v>
      </c>
    </row>
    <row r="36" spans="1:5" ht="12.75">
      <c r="A36" s="53" t="s">
        <v>89</v>
      </c>
      <c r="B36" s="72">
        <v>22415.02</v>
      </c>
      <c r="C36" s="73">
        <v>17120.213</v>
      </c>
      <c r="D36" s="73">
        <v>13784.58</v>
      </c>
      <c r="E36" s="72">
        <v>11740.68</v>
      </c>
    </row>
    <row r="37" spans="1:5" ht="12.75">
      <c r="A37" s="53" t="s">
        <v>90</v>
      </c>
      <c r="B37" s="72">
        <v>11858.205</v>
      </c>
      <c r="C37" s="73">
        <v>11709.553</v>
      </c>
      <c r="D37" s="73">
        <v>20081.52</v>
      </c>
      <c r="E37" s="72">
        <v>17058.29</v>
      </c>
    </row>
    <row r="38" spans="1:5" ht="12.75">
      <c r="A38" s="53" t="s">
        <v>91</v>
      </c>
      <c r="B38" s="72">
        <v>19529.301</v>
      </c>
      <c r="C38" s="73">
        <v>11438.936</v>
      </c>
      <c r="D38" s="73">
        <v>16078.5</v>
      </c>
      <c r="E38" s="72">
        <v>14231.38</v>
      </c>
    </row>
    <row r="39" spans="1:5" ht="12.75">
      <c r="A39" s="53" t="s">
        <v>92</v>
      </c>
      <c r="B39" s="72">
        <v>7478.22</v>
      </c>
      <c r="C39" s="73">
        <v>2688.2</v>
      </c>
      <c r="D39" s="73">
        <v>6451.92</v>
      </c>
      <c r="E39" s="72">
        <v>5891.26</v>
      </c>
    </row>
    <row r="40" spans="1:5" ht="12.75">
      <c r="A40" s="53" t="s">
        <v>93</v>
      </c>
      <c r="B40" s="72">
        <v>5732.34</v>
      </c>
      <c r="C40" s="73">
        <v>7349.441</v>
      </c>
      <c r="D40" s="73">
        <v>8722.08</v>
      </c>
      <c r="E40" s="72">
        <v>8115.08</v>
      </c>
    </row>
    <row r="41" spans="1:5" ht="12.75">
      <c r="A41" s="69" t="s">
        <v>94</v>
      </c>
      <c r="B41" s="78">
        <v>3622.33</v>
      </c>
      <c r="C41" s="71">
        <v>5095.45</v>
      </c>
      <c r="D41" s="71">
        <v>5287.14</v>
      </c>
      <c r="E41" s="78">
        <v>4809.9</v>
      </c>
    </row>
    <row r="42" spans="1:5" ht="12.75">
      <c r="A42" s="74" t="s">
        <v>95</v>
      </c>
      <c r="B42" s="70">
        <v>44572.258</v>
      </c>
      <c r="C42" s="75">
        <v>68191.114</v>
      </c>
      <c r="D42" s="75">
        <v>94815.56</v>
      </c>
      <c r="E42" s="70">
        <v>82161.48</v>
      </c>
    </row>
    <row r="43" spans="1:5" ht="12.75">
      <c r="A43" s="53" t="s">
        <v>96</v>
      </c>
      <c r="B43" s="72">
        <v>2126</v>
      </c>
      <c r="C43" s="73">
        <v>2636.921</v>
      </c>
      <c r="D43" s="73">
        <v>4435.02</v>
      </c>
      <c r="E43" s="72">
        <v>4016.25</v>
      </c>
    </row>
    <row r="44" spans="1:5" ht="12.75">
      <c r="A44" s="53" t="s">
        <v>97</v>
      </c>
      <c r="B44" s="72">
        <v>5209.315</v>
      </c>
      <c r="C44" s="73">
        <v>13606.703</v>
      </c>
      <c r="D44" s="73">
        <v>12001.58</v>
      </c>
      <c r="E44" s="72">
        <v>10618.97</v>
      </c>
    </row>
    <row r="45" spans="1:5" ht="12.75">
      <c r="A45" s="53" t="s">
        <v>98</v>
      </c>
      <c r="B45" s="72">
        <v>2910.56</v>
      </c>
      <c r="C45" s="73">
        <v>2388.05</v>
      </c>
      <c r="D45" s="73">
        <v>5880.06</v>
      </c>
      <c r="E45" s="72">
        <v>5163.21</v>
      </c>
    </row>
    <row r="46" spans="1:5" ht="12.75">
      <c r="A46" s="53" t="s">
        <v>99</v>
      </c>
      <c r="B46" s="72">
        <v>2471.56</v>
      </c>
      <c r="C46" s="73">
        <v>2849.485</v>
      </c>
      <c r="D46" s="73">
        <v>4568.4</v>
      </c>
      <c r="E46" s="72">
        <v>3767.57</v>
      </c>
    </row>
    <row r="47" spans="1:5" ht="12.75">
      <c r="A47" s="53" t="s">
        <v>100</v>
      </c>
      <c r="B47" s="72">
        <v>6042.213</v>
      </c>
      <c r="C47" s="73">
        <v>6731.386</v>
      </c>
      <c r="D47" s="73">
        <v>8964.98</v>
      </c>
      <c r="E47" s="72">
        <v>7580.29</v>
      </c>
    </row>
    <row r="48" spans="1:5" ht="12.75">
      <c r="A48" s="53" t="s">
        <v>101</v>
      </c>
      <c r="B48" s="72">
        <v>6840.81</v>
      </c>
      <c r="C48" s="73">
        <v>13732.271</v>
      </c>
      <c r="D48" s="73">
        <v>11793.06</v>
      </c>
      <c r="E48" s="72">
        <v>9994.62</v>
      </c>
    </row>
    <row r="49" spans="1:5" ht="12.75">
      <c r="A49" s="53" t="s">
        <v>102</v>
      </c>
      <c r="B49" s="72">
        <v>2658.57</v>
      </c>
      <c r="C49" s="73">
        <v>4988.149</v>
      </c>
      <c r="D49" s="73">
        <v>10940.4</v>
      </c>
      <c r="E49" s="72">
        <v>10684.84</v>
      </c>
    </row>
    <row r="50" spans="1:5" ht="12.75">
      <c r="A50" s="53" t="s">
        <v>103</v>
      </c>
      <c r="B50" s="72">
        <v>5570.99</v>
      </c>
      <c r="C50" s="73">
        <v>5293.61</v>
      </c>
      <c r="D50" s="73">
        <v>8034.34</v>
      </c>
      <c r="E50" s="72">
        <v>7107.67</v>
      </c>
    </row>
    <row r="51" spans="1:5" ht="12.75">
      <c r="A51" s="53" t="s">
        <v>104</v>
      </c>
      <c r="B51" s="72">
        <v>1659.28</v>
      </c>
      <c r="C51" s="73">
        <v>2130.968</v>
      </c>
      <c r="D51" s="73">
        <v>1944</v>
      </c>
      <c r="E51" s="72">
        <v>1470.05</v>
      </c>
    </row>
    <row r="52" spans="1:5" ht="12.75">
      <c r="A52" s="53" t="s">
        <v>105</v>
      </c>
      <c r="B52" s="72">
        <v>1593.73</v>
      </c>
      <c r="C52" s="73">
        <v>2928.13</v>
      </c>
      <c r="D52" s="73">
        <v>5749.38</v>
      </c>
      <c r="E52" s="72">
        <v>5032.3</v>
      </c>
    </row>
    <row r="53" spans="1:5" ht="12.75">
      <c r="A53" s="69" t="s">
        <v>106</v>
      </c>
      <c r="B53" s="78">
        <v>7489.23</v>
      </c>
      <c r="C53" s="71">
        <v>10905.461</v>
      </c>
      <c r="D53" s="71">
        <v>20504.34</v>
      </c>
      <c r="E53" s="78">
        <v>16725.71</v>
      </c>
    </row>
    <row r="54" spans="1:5" ht="12.75">
      <c r="A54" s="161"/>
      <c r="B54" s="79"/>
      <c r="C54" s="162"/>
      <c r="D54" s="162"/>
      <c r="E54" s="79"/>
    </row>
    <row r="55" spans="1:8" ht="12.75">
      <c r="A55" s="161"/>
      <c r="B55" s="79"/>
      <c r="C55" s="162"/>
      <c r="D55" s="162"/>
      <c r="H55" s="79">
        <v>6</v>
      </c>
    </row>
    <row r="56" spans="1:5" ht="14.25">
      <c r="A56" s="62"/>
      <c r="E56" s="105" t="s">
        <v>255</v>
      </c>
    </row>
    <row r="57" spans="1:5" s="6" customFormat="1" ht="12.75" customHeight="1">
      <c r="A57" s="63"/>
      <c r="B57" s="175" t="s">
        <v>55</v>
      </c>
      <c r="C57" s="175" t="s">
        <v>56</v>
      </c>
      <c r="D57" s="175" t="s">
        <v>57</v>
      </c>
      <c r="E57" s="175" t="s">
        <v>58</v>
      </c>
    </row>
    <row r="58" spans="1:5" s="6" customFormat="1" ht="12.75" customHeight="1">
      <c r="A58" s="64"/>
      <c r="B58" s="176"/>
      <c r="C58" s="176"/>
      <c r="D58" s="176"/>
      <c r="E58" s="176"/>
    </row>
    <row r="59" spans="1:5" ht="12.75">
      <c r="A59" s="74" t="s">
        <v>107</v>
      </c>
      <c r="B59" s="78">
        <v>132618.894</v>
      </c>
      <c r="C59" s="80">
        <v>46585.618</v>
      </c>
      <c r="D59" s="80">
        <v>80211.26</v>
      </c>
      <c r="E59" s="80">
        <v>71872.95</v>
      </c>
    </row>
    <row r="60" spans="1:5" ht="12.75">
      <c r="A60" s="53" t="s">
        <v>108</v>
      </c>
      <c r="B60" s="72">
        <v>5446.11</v>
      </c>
      <c r="C60" s="81">
        <v>4006.732</v>
      </c>
      <c r="D60" s="81">
        <v>12949.7</v>
      </c>
      <c r="E60" s="81">
        <v>10200.01</v>
      </c>
    </row>
    <row r="61" spans="1:5" ht="12.75">
      <c r="A61" s="53" t="s">
        <v>109</v>
      </c>
      <c r="B61" s="72">
        <v>2400.02</v>
      </c>
      <c r="C61" s="81">
        <v>735.495</v>
      </c>
      <c r="D61" s="81">
        <v>2106</v>
      </c>
      <c r="E61" s="81">
        <v>1927.71</v>
      </c>
    </row>
    <row r="62" spans="1:5" ht="12.75">
      <c r="A62" s="53" t="s">
        <v>110</v>
      </c>
      <c r="B62" s="72">
        <v>8163.61</v>
      </c>
      <c r="C62" s="81">
        <v>1655.532</v>
      </c>
      <c r="D62" s="81">
        <v>8041.68</v>
      </c>
      <c r="E62" s="81">
        <v>6851.26</v>
      </c>
    </row>
    <row r="63" spans="1:5" ht="12.75">
      <c r="A63" s="53" t="s">
        <v>111</v>
      </c>
      <c r="B63" s="72">
        <v>5217.548</v>
      </c>
      <c r="C63" s="81">
        <v>1639.674</v>
      </c>
      <c r="D63" s="81">
        <v>3998.16</v>
      </c>
      <c r="E63" s="81">
        <v>3301.6</v>
      </c>
    </row>
    <row r="64" spans="1:5" ht="12.75">
      <c r="A64" s="53" t="s">
        <v>112</v>
      </c>
      <c r="B64" s="72">
        <v>4442.34</v>
      </c>
      <c r="C64" s="81">
        <v>2394.21</v>
      </c>
      <c r="D64" s="81">
        <v>3075.84</v>
      </c>
      <c r="E64" s="81">
        <v>2587.28</v>
      </c>
    </row>
    <row r="65" spans="1:5" ht="12.75">
      <c r="A65" s="53" t="s">
        <v>113</v>
      </c>
      <c r="B65" s="72">
        <v>18727.56</v>
      </c>
      <c r="C65" s="81">
        <v>10356.472</v>
      </c>
      <c r="D65" s="81">
        <v>8730.72</v>
      </c>
      <c r="E65" s="81">
        <v>8743.3</v>
      </c>
    </row>
    <row r="66" spans="1:5" ht="12.75">
      <c r="A66" s="53" t="s">
        <v>114</v>
      </c>
      <c r="B66" s="72">
        <v>5224.44</v>
      </c>
      <c r="C66" s="81">
        <v>3428.908</v>
      </c>
      <c r="D66" s="81">
        <v>2619</v>
      </c>
      <c r="E66" s="81">
        <v>2436.3</v>
      </c>
    </row>
    <row r="67" spans="1:5" ht="12.75">
      <c r="A67" s="53" t="s">
        <v>115</v>
      </c>
      <c r="B67" s="72">
        <v>16353.13</v>
      </c>
      <c r="C67" s="81">
        <v>2237.487</v>
      </c>
      <c r="D67" s="81">
        <v>5399.46</v>
      </c>
      <c r="E67" s="81">
        <v>5636.32</v>
      </c>
    </row>
    <row r="68" spans="1:5" ht="12.75">
      <c r="A68" s="53" t="s">
        <v>116</v>
      </c>
      <c r="B68" s="72">
        <v>36469.83</v>
      </c>
      <c r="C68" s="81">
        <v>8320.781</v>
      </c>
      <c r="D68" s="81">
        <v>10585.08</v>
      </c>
      <c r="E68" s="81">
        <v>11121.96</v>
      </c>
    </row>
    <row r="69" spans="1:5" ht="12.75">
      <c r="A69" s="53" t="s">
        <v>117</v>
      </c>
      <c r="B69" s="72">
        <v>14420.848</v>
      </c>
      <c r="C69" s="81">
        <v>3981.012</v>
      </c>
      <c r="D69" s="81">
        <v>5342.46</v>
      </c>
      <c r="E69" s="81">
        <v>4910.2</v>
      </c>
    </row>
    <row r="70" spans="1:5" ht="12.75">
      <c r="A70" s="53" t="s">
        <v>118</v>
      </c>
      <c r="B70" s="72">
        <v>6542</v>
      </c>
      <c r="C70" s="81">
        <v>2993.741</v>
      </c>
      <c r="D70" s="81">
        <v>8240.94</v>
      </c>
      <c r="E70" s="81">
        <v>6837.63</v>
      </c>
    </row>
    <row r="71" spans="1:5" ht="12.75">
      <c r="A71" s="53" t="s">
        <v>119</v>
      </c>
      <c r="B71" s="72">
        <v>3360.558</v>
      </c>
      <c r="C71" s="81">
        <v>2071.461</v>
      </c>
      <c r="D71" s="81">
        <v>3376.08</v>
      </c>
      <c r="E71" s="81">
        <v>2665.73</v>
      </c>
    </row>
    <row r="72" spans="1:5" ht="12.75">
      <c r="A72" s="53" t="s">
        <v>120</v>
      </c>
      <c r="B72" s="72">
        <v>5850.9</v>
      </c>
      <c r="C72" s="81">
        <v>2764.123</v>
      </c>
      <c r="D72" s="81">
        <v>5746.14</v>
      </c>
      <c r="E72" s="81">
        <v>4653.66</v>
      </c>
    </row>
    <row r="73" spans="1:5" ht="12.75">
      <c r="A73" s="74" t="s">
        <v>121</v>
      </c>
      <c r="B73" s="70">
        <v>116253.574</v>
      </c>
      <c r="C73" s="80">
        <v>87329.829</v>
      </c>
      <c r="D73" s="80">
        <v>121051.62</v>
      </c>
      <c r="E73" s="80">
        <v>104693.22</v>
      </c>
    </row>
    <row r="74" spans="1:5" ht="12.75">
      <c r="A74" s="48" t="s">
        <v>122</v>
      </c>
      <c r="B74" s="76">
        <v>9549.034</v>
      </c>
      <c r="C74" s="82">
        <v>10567.734</v>
      </c>
      <c r="D74" s="81">
        <v>11662.54</v>
      </c>
      <c r="E74" s="81">
        <v>9877.35</v>
      </c>
    </row>
    <row r="75" spans="1:5" ht="12.75">
      <c r="A75" s="53" t="s">
        <v>123</v>
      </c>
      <c r="B75" s="72">
        <v>5948.882</v>
      </c>
      <c r="C75" s="81">
        <v>5747.705</v>
      </c>
      <c r="D75" s="81">
        <v>8894.88</v>
      </c>
      <c r="E75" s="81">
        <v>6605.77</v>
      </c>
    </row>
    <row r="76" spans="1:5" ht="12.75">
      <c r="A76" s="53" t="s">
        <v>124</v>
      </c>
      <c r="B76" s="72">
        <v>16898.55</v>
      </c>
      <c r="C76" s="81">
        <v>5203.366</v>
      </c>
      <c r="D76" s="81">
        <v>11557.32</v>
      </c>
      <c r="E76" s="81">
        <v>11649.03</v>
      </c>
    </row>
    <row r="77" spans="1:5" ht="12.75">
      <c r="A77" s="53" t="s">
        <v>125</v>
      </c>
      <c r="B77" s="72">
        <v>7507.14</v>
      </c>
      <c r="C77" s="81">
        <v>3491.603</v>
      </c>
      <c r="D77" s="81">
        <v>5023.62</v>
      </c>
      <c r="E77" s="81">
        <v>4488.13</v>
      </c>
    </row>
    <row r="78" spans="1:5" ht="12.75">
      <c r="A78" s="53" t="s">
        <v>126</v>
      </c>
      <c r="B78" s="72">
        <v>2309.61</v>
      </c>
      <c r="C78" s="81">
        <v>1630.102</v>
      </c>
      <c r="D78" s="81">
        <v>1522.8</v>
      </c>
      <c r="E78" s="81">
        <v>1283.16</v>
      </c>
    </row>
    <row r="79" spans="1:5" ht="12.75">
      <c r="A79" s="53" t="s">
        <v>127</v>
      </c>
      <c r="B79" s="72">
        <v>10482.604</v>
      </c>
      <c r="C79" s="81">
        <v>9776.526</v>
      </c>
      <c r="D79" s="81">
        <v>14408.28</v>
      </c>
      <c r="E79" s="81">
        <v>12618.48</v>
      </c>
    </row>
    <row r="80" spans="1:5" ht="12.75">
      <c r="A80" s="53" t="s">
        <v>128</v>
      </c>
      <c r="B80" s="72">
        <v>20473.646</v>
      </c>
      <c r="C80" s="81">
        <v>16817.612</v>
      </c>
      <c r="D80" s="81">
        <v>24073.2</v>
      </c>
      <c r="E80" s="81">
        <v>20453.58</v>
      </c>
    </row>
    <row r="81" spans="1:5" ht="12.75">
      <c r="A81" s="53" t="s">
        <v>129</v>
      </c>
      <c r="B81" s="72">
        <v>10250.45</v>
      </c>
      <c r="C81" s="81">
        <v>6104.634</v>
      </c>
      <c r="D81" s="81">
        <v>9772.92</v>
      </c>
      <c r="E81" s="81">
        <v>8914.65</v>
      </c>
    </row>
    <row r="82" spans="1:5" ht="12.75">
      <c r="A82" s="53" t="s">
        <v>130</v>
      </c>
      <c r="B82" s="72">
        <v>5106.87</v>
      </c>
      <c r="C82" s="81">
        <v>3964.419</v>
      </c>
      <c r="D82" s="81">
        <v>5290.92</v>
      </c>
      <c r="E82" s="81">
        <v>4027.13</v>
      </c>
    </row>
    <row r="83" spans="1:5" ht="12.75">
      <c r="A83" s="53" t="s">
        <v>131</v>
      </c>
      <c r="B83" s="72">
        <v>4829.729</v>
      </c>
      <c r="C83" s="81">
        <v>4639.371</v>
      </c>
      <c r="D83" s="81">
        <v>8962.38</v>
      </c>
      <c r="E83" s="81">
        <v>7394.17</v>
      </c>
    </row>
    <row r="84" spans="1:5" ht="12.75">
      <c r="A84" s="53" t="s">
        <v>132</v>
      </c>
      <c r="B84" s="72">
        <v>2961.14</v>
      </c>
      <c r="C84" s="81">
        <v>4056.683</v>
      </c>
      <c r="D84" s="81">
        <v>2934.9</v>
      </c>
      <c r="E84" s="81">
        <v>2129.85</v>
      </c>
    </row>
    <row r="85" spans="1:5" ht="12.75">
      <c r="A85" s="53" t="s">
        <v>133</v>
      </c>
      <c r="B85" s="72">
        <v>4787.918</v>
      </c>
      <c r="C85" s="81">
        <v>3373.399</v>
      </c>
      <c r="D85" s="81">
        <v>4808.12</v>
      </c>
      <c r="E85" s="81">
        <v>3730.23</v>
      </c>
    </row>
    <row r="86" spans="1:5" ht="12.75">
      <c r="A86" s="69" t="s">
        <v>134</v>
      </c>
      <c r="B86" s="72">
        <v>15148.001</v>
      </c>
      <c r="C86" s="83">
        <v>11956.705</v>
      </c>
      <c r="D86" s="83">
        <v>12139.74</v>
      </c>
      <c r="E86" s="83">
        <v>11521.69</v>
      </c>
    </row>
    <row r="87" spans="1:5" ht="12.75">
      <c r="A87" s="74" t="s">
        <v>135</v>
      </c>
      <c r="B87" s="70">
        <v>146640.009</v>
      </c>
      <c r="C87" s="80">
        <v>72241.749</v>
      </c>
      <c r="D87" s="80">
        <v>104493.51</v>
      </c>
      <c r="E87" s="80">
        <v>97921.43</v>
      </c>
    </row>
    <row r="88" spans="1:5" ht="12.75">
      <c r="A88" s="53" t="s">
        <v>136</v>
      </c>
      <c r="B88" s="72">
        <v>6430.692</v>
      </c>
      <c r="C88" s="81">
        <v>5557.226</v>
      </c>
      <c r="D88" s="81">
        <v>4607.47</v>
      </c>
      <c r="E88" s="81">
        <v>4414.18</v>
      </c>
    </row>
    <row r="89" spans="1:5" ht="12.75">
      <c r="A89" s="53" t="s">
        <v>137</v>
      </c>
      <c r="B89" s="72">
        <v>6123.25</v>
      </c>
      <c r="C89" s="81">
        <v>4472.651</v>
      </c>
      <c r="D89" s="81">
        <v>9134.1</v>
      </c>
      <c r="E89" s="81">
        <v>6863.76</v>
      </c>
    </row>
    <row r="90" spans="1:5" ht="12.75">
      <c r="A90" s="53" t="s">
        <v>138</v>
      </c>
      <c r="B90" s="72">
        <v>7693.357</v>
      </c>
      <c r="C90" s="81">
        <v>5749.385</v>
      </c>
      <c r="D90" s="81">
        <v>10976.04</v>
      </c>
      <c r="E90" s="81">
        <v>8987.3</v>
      </c>
    </row>
    <row r="91" spans="1:5" ht="12.75">
      <c r="A91" s="53" t="s">
        <v>139</v>
      </c>
      <c r="B91" s="72">
        <v>3001.96</v>
      </c>
      <c r="C91" s="81">
        <v>2795.445</v>
      </c>
      <c r="D91" s="81">
        <v>3421.98</v>
      </c>
      <c r="E91" s="81">
        <v>3413.77</v>
      </c>
    </row>
    <row r="92" spans="1:5" ht="12.75">
      <c r="A92" s="53" t="s">
        <v>140</v>
      </c>
      <c r="B92" s="72">
        <v>5780.382</v>
      </c>
      <c r="C92" s="81">
        <v>4501.062</v>
      </c>
      <c r="D92" s="81">
        <v>6214.32</v>
      </c>
      <c r="E92" s="81">
        <v>5971.2</v>
      </c>
    </row>
    <row r="93" spans="1:5" ht="12.75">
      <c r="A93" s="53" t="s">
        <v>141</v>
      </c>
      <c r="B93" s="72">
        <v>22837.79</v>
      </c>
      <c r="C93" s="81">
        <v>10736.298</v>
      </c>
      <c r="D93" s="81">
        <v>16584.48</v>
      </c>
      <c r="E93" s="81">
        <v>16402.94</v>
      </c>
    </row>
    <row r="94" spans="1:5" ht="12.75">
      <c r="A94" s="53" t="s">
        <v>142</v>
      </c>
      <c r="B94" s="72">
        <v>23248.75</v>
      </c>
      <c r="C94" s="81">
        <v>10245.423</v>
      </c>
      <c r="D94" s="81">
        <v>13796.54</v>
      </c>
      <c r="E94" s="81">
        <v>13511.09</v>
      </c>
    </row>
    <row r="95" spans="1:5" ht="12.75">
      <c r="A95" s="53" t="s">
        <v>143</v>
      </c>
      <c r="B95" s="72">
        <v>19673.121</v>
      </c>
      <c r="C95" s="81">
        <v>6957.132</v>
      </c>
      <c r="D95" s="81">
        <v>8084.34</v>
      </c>
      <c r="E95" s="81">
        <v>7588.89</v>
      </c>
    </row>
    <row r="96" spans="1:5" ht="12.75">
      <c r="A96" s="53" t="s">
        <v>144</v>
      </c>
      <c r="B96" s="72">
        <v>6351.19</v>
      </c>
      <c r="C96" s="81">
        <v>2965.518</v>
      </c>
      <c r="D96" s="81">
        <v>2894.4</v>
      </c>
      <c r="E96" s="81">
        <v>2567.44</v>
      </c>
    </row>
    <row r="97" spans="1:5" ht="12.75">
      <c r="A97" s="53" t="s">
        <v>145</v>
      </c>
      <c r="B97" s="72">
        <v>15943.834</v>
      </c>
      <c r="C97" s="81">
        <v>7867.03</v>
      </c>
      <c r="D97" s="81">
        <v>14528.7</v>
      </c>
      <c r="E97" s="81">
        <v>13754.85</v>
      </c>
    </row>
    <row r="98" spans="1:5" ht="12.75">
      <c r="A98" s="69" t="s">
        <v>146</v>
      </c>
      <c r="B98" s="78">
        <v>29555.683</v>
      </c>
      <c r="C98" s="83">
        <v>10394.579</v>
      </c>
      <c r="D98" s="83">
        <v>14251.14</v>
      </c>
      <c r="E98" s="83">
        <v>14446.01</v>
      </c>
    </row>
    <row r="99" spans="1:5" ht="12.75">
      <c r="A99" s="60" t="s">
        <v>147</v>
      </c>
      <c r="B99" s="85"/>
      <c r="C99" s="85"/>
      <c r="D99" s="85"/>
      <c r="E99" s="85">
        <v>610849.08</v>
      </c>
    </row>
    <row r="100" spans="1:5" ht="12.75">
      <c r="A100" s="60" t="s">
        <v>148</v>
      </c>
      <c r="B100" s="85"/>
      <c r="C100"/>
      <c r="D100" s="14"/>
      <c r="E100" s="14"/>
    </row>
    <row r="101" spans="1:5" ht="12.75">
      <c r="A101" s="60" t="s">
        <v>149</v>
      </c>
      <c r="B101" s="85"/>
      <c r="C101"/>
      <c r="D101" s="14"/>
      <c r="E101" s="14"/>
    </row>
    <row r="102" spans="1:5" ht="12.75">
      <c r="A102" s="60" t="s">
        <v>150</v>
      </c>
      <c r="B102" s="85"/>
      <c r="C102"/>
      <c r="D102" s="14"/>
      <c r="E102" s="14"/>
    </row>
    <row r="103" spans="1:5" ht="12.75">
      <c r="A103" s="6"/>
      <c r="B103" s="85"/>
      <c r="C103"/>
      <c r="D103" s="14"/>
      <c r="E103" s="14"/>
    </row>
    <row r="104" spans="2:5" ht="12.75">
      <c r="B104" s="85"/>
      <c r="C104"/>
      <c r="D104" s="14"/>
      <c r="E104" s="14"/>
    </row>
    <row r="105" spans="2:5" ht="12.75">
      <c r="B105" s="85"/>
      <c r="C105"/>
      <c r="E105" s="14"/>
    </row>
    <row r="106" spans="2:5" ht="12.75">
      <c r="B106" s="85"/>
      <c r="C106"/>
      <c r="D106" s="86"/>
      <c r="E106" s="86"/>
    </row>
    <row r="107" spans="2:5" ht="12.75">
      <c r="B107" s="85"/>
      <c r="C107"/>
      <c r="D107" s="86"/>
      <c r="E107" s="86"/>
    </row>
    <row r="108" spans="2:5" ht="12.75">
      <c r="B108" s="85"/>
      <c r="D108" s="86"/>
      <c r="E108" s="86"/>
    </row>
    <row r="109" spans="2:4" ht="12.75">
      <c r="B109" s="85"/>
      <c r="C109"/>
      <c r="D109" s="86"/>
    </row>
    <row r="110" spans="2:4" ht="12.75">
      <c r="B110" s="85"/>
      <c r="C110" s="85"/>
      <c r="D110" s="86"/>
    </row>
    <row r="111" spans="2:8" ht="12.75">
      <c r="B111" s="85"/>
      <c r="C111" s="85"/>
      <c r="D111" s="86"/>
      <c r="H111" s="9">
        <v>7</v>
      </c>
    </row>
    <row r="112" spans="2:4" ht="12.75">
      <c r="B112" s="85"/>
      <c r="C112" s="85"/>
      <c r="D112" s="86"/>
    </row>
    <row r="113" spans="2:4" ht="12.75">
      <c r="B113" s="85"/>
      <c r="D113" s="86"/>
    </row>
    <row r="114" spans="2:4" ht="12.75">
      <c r="B114" s="85"/>
      <c r="D114" s="86"/>
    </row>
    <row r="115" spans="2:4" ht="12.75">
      <c r="B115" s="85"/>
      <c r="D115" s="86"/>
    </row>
    <row r="116" spans="2:4" ht="12.75">
      <c r="B116" s="85"/>
      <c r="D116" s="86"/>
    </row>
    <row r="117" spans="2:4" ht="12.75">
      <c r="B117" s="85"/>
      <c r="D117" s="86"/>
    </row>
    <row r="118" spans="2:4" ht="12.75">
      <c r="B118" s="85"/>
      <c r="D118" s="86"/>
    </row>
    <row r="119" spans="2:4" ht="12.75">
      <c r="B119" s="85"/>
      <c r="D119" s="86"/>
    </row>
    <row r="120" spans="2:5" ht="12.75">
      <c r="B120" s="85"/>
      <c r="D120" s="86"/>
      <c r="E120" s="85"/>
    </row>
    <row r="121" spans="2:5" ht="12.75">
      <c r="B121" s="85"/>
      <c r="D121" s="86"/>
      <c r="E121" s="85"/>
    </row>
    <row r="122" spans="2:5" ht="12.75">
      <c r="B122" s="85"/>
      <c r="D122" s="86"/>
      <c r="E122" s="85"/>
    </row>
    <row r="123" spans="2:5" ht="12.75">
      <c r="B123" s="85"/>
      <c r="D123" s="86"/>
      <c r="E123" s="85"/>
    </row>
    <row r="124" spans="2:5" ht="12.75">
      <c r="B124" s="85"/>
      <c r="D124" s="86"/>
      <c r="E124" s="85"/>
    </row>
    <row r="125" spans="2:5" ht="12.75">
      <c r="B125" s="85"/>
      <c r="D125" s="86"/>
      <c r="E125" s="85"/>
    </row>
    <row r="126" spans="2:5" ht="12.75">
      <c r="B126" s="85"/>
      <c r="D126" s="86"/>
      <c r="E126" s="85"/>
    </row>
    <row r="127" spans="2:5" ht="12.75">
      <c r="B127" s="85"/>
      <c r="D127" s="86"/>
      <c r="E127" s="85"/>
    </row>
    <row r="128" spans="2:5" ht="12.75">
      <c r="B128" s="85"/>
      <c r="D128" s="86"/>
      <c r="E128" s="85"/>
    </row>
    <row r="129" spans="2:5" ht="12.75">
      <c r="B129" s="85"/>
      <c r="D129" s="86"/>
      <c r="E129" s="85"/>
    </row>
    <row r="130" spans="2:5" ht="12.75">
      <c r="B130" s="85"/>
      <c r="D130" s="86"/>
      <c r="E130" s="85"/>
    </row>
    <row r="131" spans="2:5" ht="12.75">
      <c r="B131" s="85"/>
      <c r="D131" s="86"/>
      <c r="E131" s="85"/>
    </row>
    <row r="132" spans="2:5" ht="12.75">
      <c r="B132" s="85"/>
      <c r="D132" s="86"/>
      <c r="E132" s="85"/>
    </row>
    <row r="133" spans="2:5" ht="12.75">
      <c r="B133" s="85"/>
      <c r="D133" s="86"/>
      <c r="E133" s="85"/>
    </row>
    <row r="134" spans="2:5" ht="12.75">
      <c r="B134" s="85"/>
      <c r="D134" s="86"/>
      <c r="E134" s="85"/>
    </row>
    <row r="135" spans="2:5" ht="12.75">
      <c r="B135" s="85"/>
      <c r="D135" s="86"/>
      <c r="E135" s="85"/>
    </row>
    <row r="136" spans="2:5" ht="12.75">
      <c r="B136" s="85"/>
      <c r="D136" s="86"/>
      <c r="E136" s="85"/>
    </row>
    <row r="137" spans="2:5" ht="12.75">
      <c r="B137" s="85"/>
      <c r="D137" s="86"/>
      <c r="E137" s="85"/>
    </row>
    <row r="138" spans="2:5" ht="12.75">
      <c r="B138" s="85"/>
      <c r="D138" s="86"/>
      <c r="E138" s="85"/>
    </row>
    <row r="139" spans="2:5" ht="12.75">
      <c r="B139" s="85"/>
      <c r="D139" s="86"/>
      <c r="E139" s="85"/>
    </row>
    <row r="140" spans="2:5" ht="12.75">
      <c r="B140" s="85"/>
      <c r="D140" s="86"/>
      <c r="E140" s="85"/>
    </row>
    <row r="141" spans="2:5" ht="12.75">
      <c r="B141" s="85"/>
      <c r="D141" s="86"/>
      <c r="E141" s="85"/>
    </row>
    <row r="142" spans="2:5" ht="12.75">
      <c r="B142" s="85"/>
      <c r="D142" s="86"/>
      <c r="E142" s="85"/>
    </row>
    <row r="143" spans="2:5" ht="12.75">
      <c r="B143" s="85"/>
      <c r="D143" s="86"/>
      <c r="E143" s="85"/>
    </row>
    <row r="144" spans="2:5" ht="12.75">
      <c r="B144" s="85"/>
      <c r="D144" s="86"/>
      <c r="E144" s="85"/>
    </row>
    <row r="145" spans="2:5" ht="12.75">
      <c r="B145" s="85"/>
      <c r="D145" s="86"/>
      <c r="E145" s="85"/>
    </row>
    <row r="146" spans="2:5" ht="12.75">
      <c r="B146" s="85"/>
      <c r="D146" s="86"/>
      <c r="E146" s="85"/>
    </row>
    <row r="147" spans="2:5" ht="12.75">
      <c r="B147" s="85"/>
      <c r="D147" s="86"/>
      <c r="E147" s="85"/>
    </row>
    <row r="148" spans="2:5" ht="12.75">
      <c r="B148" s="85"/>
      <c r="D148" s="86"/>
      <c r="E148" s="85"/>
    </row>
    <row r="149" spans="2:5" ht="12.75">
      <c r="B149" s="85"/>
      <c r="D149" s="86"/>
      <c r="E149" s="85"/>
    </row>
    <row r="150" spans="2:5" ht="12.75">
      <c r="B150" s="85"/>
      <c r="D150" s="86"/>
      <c r="E150" s="85"/>
    </row>
    <row r="151" spans="2:5" ht="12.75">
      <c r="B151" s="85"/>
      <c r="D151" s="86"/>
      <c r="E151" s="85"/>
    </row>
    <row r="152" spans="2:5" ht="12.75">
      <c r="B152" s="85"/>
      <c r="D152" s="86"/>
      <c r="E152" s="85"/>
    </row>
    <row r="153" spans="2:5" ht="12.75">
      <c r="B153" s="85"/>
      <c r="D153" s="86"/>
      <c r="E153" s="85"/>
    </row>
    <row r="154" spans="2:5" ht="12.75">
      <c r="B154" s="85"/>
      <c r="D154" s="86"/>
      <c r="E154" s="85"/>
    </row>
    <row r="155" spans="2:5" ht="12.75">
      <c r="B155" s="85"/>
      <c r="D155" s="86"/>
      <c r="E155" s="85"/>
    </row>
    <row r="156" spans="2:5" ht="12.75">
      <c r="B156" s="85"/>
      <c r="D156" s="86"/>
      <c r="E156" s="85"/>
    </row>
    <row r="157" spans="2:5" ht="12.75">
      <c r="B157" s="85"/>
      <c r="D157" s="86"/>
      <c r="E157" s="85"/>
    </row>
    <row r="158" spans="2:5" ht="12.75">
      <c r="B158" s="85"/>
      <c r="D158" s="86"/>
      <c r="E158" s="85"/>
    </row>
    <row r="159" spans="2:5" ht="12.75">
      <c r="B159" s="85"/>
      <c r="D159" s="86"/>
      <c r="E159" s="85"/>
    </row>
    <row r="160" spans="2:5" ht="12.75">
      <c r="B160" s="85"/>
      <c r="D160" s="86"/>
      <c r="E160" s="85"/>
    </row>
    <row r="161" spans="2:5" ht="12.75">
      <c r="B161" s="85"/>
      <c r="D161" s="86"/>
      <c r="E161" s="85"/>
    </row>
    <row r="162" spans="2:5" ht="12.75">
      <c r="B162" s="85"/>
      <c r="D162" s="86"/>
      <c r="E162" s="85"/>
    </row>
    <row r="163" spans="2:5" ht="12.75">
      <c r="B163" s="85"/>
      <c r="D163" s="86"/>
      <c r="E163" s="85"/>
    </row>
    <row r="164" spans="2:5" ht="12.75">
      <c r="B164" s="85"/>
      <c r="D164" s="86"/>
      <c r="E164" s="85"/>
    </row>
    <row r="165" spans="2:5" ht="12.75">
      <c r="B165" s="85"/>
      <c r="D165" s="86"/>
      <c r="E165" s="85"/>
    </row>
    <row r="166" spans="2:5" ht="12.75">
      <c r="B166" s="85"/>
      <c r="D166" s="86"/>
      <c r="E166" s="85"/>
    </row>
    <row r="167" spans="2:5" ht="12.75">
      <c r="B167" s="85"/>
      <c r="D167" s="86"/>
      <c r="E167" s="85"/>
    </row>
    <row r="168" spans="2:5" ht="12.75">
      <c r="B168" s="85"/>
      <c r="D168" s="86"/>
      <c r="E168" s="85"/>
    </row>
    <row r="169" spans="2:5" ht="12.75">
      <c r="B169" s="85"/>
      <c r="D169" s="86"/>
      <c r="E169" s="85"/>
    </row>
    <row r="170" spans="2:5" ht="12.75">
      <c r="B170" s="85"/>
      <c r="D170" s="86"/>
      <c r="E170" s="85"/>
    </row>
    <row r="171" spans="2:5" ht="12.75">
      <c r="B171" s="85"/>
      <c r="D171" s="86"/>
      <c r="E171" s="85"/>
    </row>
    <row r="172" spans="2:5" ht="12.75">
      <c r="B172" s="85"/>
      <c r="D172" s="86"/>
      <c r="E172" s="85"/>
    </row>
    <row r="173" spans="2:5" ht="12.75">
      <c r="B173" s="85"/>
      <c r="D173" s="86"/>
      <c r="E173" s="85"/>
    </row>
    <row r="174" spans="2:5" ht="12.75">
      <c r="B174" s="85"/>
      <c r="D174" s="86"/>
      <c r="E174" s="85"/>
    </row>
    <row r="175" spans="2:5" ht="12.75">
      <c r="B175" s="85"/>
      <c r="D175" s="86"/>
      <c r="E175" s="85"/>
    </row>
    <row r="176" spans="2:5" ht="12.75">
      <c r="B176" s="85"/>
      <c r="D176" s="86"/>
      <c r="E176" s="85"/>
    </row>
    <row r="177" spans="2:5" ht="12.75">
      <c r="B177" s="85"/>
      <c r="D177" s="86"/>
      <c r="E177" s="85"/>
    </row>
    <row r="178" spans="2:5" ht="12.75">
      <c r="B178" s="85"/>
      <c r="D178" s="86"/>
      <c r="E178" s="85"/>
    </row>
    <row r="179" spans="2:5" ht="12.75">
      <c r="B179" s="85"/>
      <c r="D179" s="86"/>
      <c r="E179" s="85"/>
    </row>
    <row r="180" spans="2:5" ht="12.75">
      <c r="B180" s="85"/>
      <c r="D180" s="86"/>
      <c r="E180" s="85"/>
    </row>
    <row r="181" spans="2:5" ht="12.75">
      <c r="B181" s="85"/>
      <c r="D181" s="86"/>
      <c r="E181" s="85"/>
    </row>
    <row r="182" spans="2:5" ht="12.75">
      <c r="B182" s="85"/>
      <c r="D182" s="86"/>
      <c r="E182" s="85"/>
    </row>
    <row r="183" spans="2:5" ht="12.75">
      <c r="B183" s="85"/>
      <c r="D183" s="86"/>
      <c r="E183" s="85"/>
    </row>
    <row r="184" spans="2:5" ht="12.75">
      <c r="B184" s="85"/>
      <c r="D184" s="86"/>
      <c r="E184" s="85"/>
    </row>
    <row r="185" spans="2:5" ht="12.75">
      <c r="B185" s="85"/>
      <c r="D185" s="86"/>
      <c r="E185" s="85"/>
    </row>
    <row r="186" spans="2:5" ht="12.75">
      <c r="B186" s="85"/>
      <c r="D186" s="86"/>
      <c r="E186" s="85"/>
    </row>
    <row r="187" spans="2:5" ht="12.75">
      <c r="B187" s="85"/>
      <c r="D187" s="86"/>
      <c r="E187" s="85"/>
    </row>
    <row r="188" spans="2:5" ht="12.75">
      <c r="B188" s="85"/>
      <c r="D188" s="86"/>
      <c r="E188" s="85"/>
    </row>
    <row r="189" spans="2:5" ht="12.75">
      <c r="B189" s="85"/>
      <c r="D189" s="86"/>
      <c r="E189" s="85"/>
    </row>
    <row r="190" spans="2:5" ht="12.75">
      <c r="B190" s="85"/>
      <c r="D190" s="86"/>
      <c r="E190" s="85"/>
    </row>
    <row r="191" spans="2:5" ht="12.75">
      <c r="B191" s="85"/>
      <c r="D191" s="86"/>
      <c r="E191" s="85"/>
    </row>
    <row r="192" spans="2:5" ht="12.75">
      <c r="B192" s="85"/>
      <c r="D192" s="86"/>
      <c r="E192" s="85"/>
    </row>
    <row r="193" spans="2:5" ht="12.75">
      <c r="B193" s="85"/>
      <c r="D193" s="86"/>
      <c r="E193" s="85"/>
    </row>
    <row r="194" spans="2:5" ht="12.75">
      <c r="B194" s="85"/>
      <c r="D194" s="86"/>
      <c r="E194" s="85"/>
    </row>
    <row r="195" spans="2:5" ht="12.75">
      <c r="B195" s="85"/>
      <c r="D195" s="86"/>
      <c r="E195" s="85"/>
    </row>
    <row r="196" spans="2:5" ht="12.75">
      <c r="B196" s="85"/>
      <c r="D196" s="86"/>
      <c r="E196" s="85"/>
    </row>
    <row r="197" spans="2:5" ht="12.75">
      <c r="B197" s="85"/>
      <c r="D197" s="86"/>
      <c r="E197" s="85"/>
    </row>
    <row r="198" spans="2:5" ht="12.75">
      <c r="B198" s="85"/>
      <c r="D198" s="86"/>
      <c r="E198" s="85"/>
    </row>
    <row r="199" spans="2:5" ht="12.75">
      <c r="B199" s="85"/>
      <c r="D199" s="86"/>
      <c r="E199" s="85"/>
    </row>
    <row r="200" spans="2:5" ht="12.75">
      <c r="B200" s="85"/>
      <c r="D200" s="86"/>
      <c r="E200" s="85"/>
    </row>
    <row r="201" spans="2:5" ht="12.75">
      <c r="B201" s="85"/>
      <c r="D201" s="86"/>
      <c r="E201" s="85"/>
    </row>
    <row r="202" spans="2:5" ht="12.75">
      <c r="B202" s="85"/>
      <c r="D202" s="86"/>
      <c r="E202" s="85"/>
    </row>
    <row r="203" spans="2:5" ht="12.75">
      <c r="B203" s="85"/>
      <c r="D203" s="86"/>
      <c r="E203" s="85"/>
    </row>
    <row r="204" spans="2:5" ht="12.75">
      <c r="B204" s="85"/>
      <c r="D204" s="86"/>
      <c r="E204" s="85"/>
    </row>
    <row r="205" spans="2:5" ht="12.75">
      <c r="B205" s="85"/>
      <c r="D205" s="86"/>
      <c r="E205" s="85"/>
    </row>
    <row r="206" spans="2:5" ht="12.75">
      <c r="B206" s="85"/>
      <c r="D206" s="86"/>
      <c r="E206" s="85"/>
    </row>
    <row r="207" spans="2:5" ht="12.75">
      <c r="B207" s="85"/>
      <c r="D207" s="86"/>
      <c r="E207" s="85"/>
    </row>
    <row r="208" spans="2:5" ht="12.75">
      <c r="B208" s="85"/>
      <c r="D208" s="86"/>
      <c r="E208" s="85"/>
    </row>
    <row r="209" spans="2:5" ht="12.75">
      <c r="B209" s="85"/>
      <c r="D209" s="86"/>
      <c r="E209" s="85"/>
    </row>
    <row r="210" spans="2:5" ht="12.75">
      <c r="B210" s="85"/>
      <c r="D210" s="86"/>
      <c r="E210" s="85"/>
    </row>
    <row r="211" spans="2:5" ht="12.75">
      <c r="B211" s="85"/>
      <c r="D211" s="86"/>
      <c r="E211" s="85"/>
    </row>
    <row r="212" spans="2:5" ht="12.75">
      <c r="B212" s="85"/>
      <c r="D212" s="86"/>
      <c r="E212" s="85"/>
    </row>
    <row r="213" spans="2:5" ht="12.75">
      <c r="B213" s="85"/>
      <c r="D213" s="86"/>
      <c r="E213" s="85"/>
    </row>
    <row r="214" spans="2:5" ht="12.75">
      <c r="B214" s="85"/>
      <c r="D214" s="86"/>
      <c r="E214" s="85"/>
    </row>
    <row r="215" spans="2:5" ht="12.75">
      <c r="B215" s="85"/>
      <c r="D215" s="86"/>
      <c r="E215" s="85"/>
    </row>
    <row r="216" spans="2:5" ht="12.75">
      <c r="B216" s="85"/>
      <c r="D216" s="86"/>
      <c r="E216" s="85"/>
    </row>
    <row r="217" spans="2:5" ht="12.75">
      <c r="B217" s="85"/>
      <c r="D217" s="86"/>
      <c r="E217" s="85"/>
    </row>
    <row r="218" spans="2:5" ht="12.75">
      <c r="B218" s="85"/>
      <c r="D218" s="86"/>
      <c r="E218" s="85"/>
    </row>
    <row r="219" spans="2:5" ht="12.75">
      <c r="B219" s="85"/>
      <c r="D219" s="86"/>
      <c r="E219" s="85"/>
    </row>
    <row r="220" spans="2:5" ht="12.75">
      <c r="B220" s="85"/>
      <c r="D220" s="86"/>
      <c r="E220" s="85"/>
    </row>
    <row r="221" spans="2:5" ht="12.75">
      <c r="B221" s="85"/>
      <c r="D221" s="86"/>
      <c r="E221" s="85"/>
    </row>
    <row r="222" spans="2:5" ht="12.75">
      <c r="B222" s="85"/>
      <c r="D222" s="86"/>
      <c r="E222" s="85"/>
    </row>
    <row r="223" spans="2:5" ht="12.75">
      <c r="B223" s="85"/>
      <c r="D223" s="86"/>
      <c r="E223" s="85"/>
    </row>
    <row r="224" spans="2:5" ht="12.75">
      <c r="B224" s="85"/>
      <c r="D224" s="86"/>
      <c r="E224" s="85"/>
    </row>
    <row r="225" spans="2:5" ht="12.75">
      <c r="B225" s="85"/>
      <c r="D225" s="86"/>
      <c r="E225" s="85"/>
    </row>
    <row r="226" spans="2:5" ht="12.75">
      <c r="B226" s="85"/>
      <c r="D226" s="86"/>
      <c r="E226" s="85"/>
    </row>
    <row r="227" spans="2:5" ht="12.75">
      <c r="B227" s="85"/>
      <c r="D227" s="86"/>
      <c r="E227" s="85"/>
    </row>
    <row r="228" spans="2:5" ht="12.75">
      <c r="B228" s="85"/>
      <c r="D228" s="86"/>
      <c r="E228" s="85"/>
    </row>
    <row r="229" spans="2:5" ht="12.75">
      <c r="B229" s="85"/>
      <c r="D229" s="86"/>
      <c r="E229" s="85"/>
    </row>
    <row r="230" spans="2:5" ht="12.75">
      <c r="B230" s="85"/>
      <c r="D230" s="86"/>
      <c r="E230" s="85"/>
    </row>
    <row r="231" spans="2:5" ht="12.75">
      <c r="B231" s="85"/>
      <c r="D231" s="86"/>
      <c r="E231" s="85"/>
    </row>
    <row r="232" spans="2:5" ht="12.75">
      <c r="B232" s="85"/>
      <c r="D232" s="86"/>
      <c r="E232" s="85"/>
    </row>
    <row r="233" spans="2:5" ht="12.75">
      <c r="B233" s="85"/>
      <c r="D233" s="86"/>
      <c r="E233" s="85"/>
    </row>
    <row r="234" spans="2:5" ht="12.75">
      <c r="B234" s="85"/>
      <c r="D234" s="86"/>
      <c r="E234" s="85"/>
    </row>
    <row r="235" spans="2:5" ht="12.75">
      <c r="B235" s="85"/>
      <c r="D235" s="86"/>
      <c r="E235" s="85"/>
    </row>
    <row r="236" spans="2:5" ht="12.75">
      <c r="B236" s="85"/>
      <c r="D236" s="86"/>
      <c r="E236" s="85"/>
    </row>
    <row r="237" spans="2:5" ht="12.75">
      <c r="B237" s="85"/>
      <c r="D237" s="86"/>
      <c r="E237" s="85"/>
    </row>
    <row r="238" spans="2:5" ht="12.75">
      <c r="B238" s="85"/>
      <c r="D238" s="86"/>
      <c r="E238" s="85"/>
    </row>
    <row r="239" spans="2:5" ht="12.75">
      <c r="B239" s="85"/>
      <c r="D239" s="86"/>
      <c r="E239" s="85"/>
    </row>
    <row r="240" spans="2:5" ht="12.75">
      <c r="B240" s="85"/>
      <c r="D240" s="86"/>
      <c r="E240" s="85"/>
    </row>
    <row r="241" spans="2:5" ht="12.75">
      <c r="B241" s="85"/>
      <c r="D241" s="86"/>
      <c r="E241" s="85"/>
    </row>
    <row r="242" spans="2:5" ht="12.75">
      <c r="B242" s="85"/>
      <c r="D242" s="86"/>
      <c r="E242" s="85"/>
    </row>
    <row r="243" spans="2:5" ht="12.75">
      <c r="B243" s="85"/>
      <c r="D243" s="86"/>
      <c r="E243" s="85"/>
    </row>
    <row r="244" spans="2:5" ht="12.75">
      <c r="B244" s="85"/>
      <c r="D244" s="86"/>
      <c r="E244" s="85"/>
    </row>
    <row r="245" spans="2:5" ht="12.75">
      <c r="B245" s="85"/>
      <c r="D245" s="86"/>
      <c r="E245" s="85"/>
    </row>
    <row r="246" spans="2:5" ht="12.75">
      <c r="B246" s="85"/>
      <c r="D246" s="86"/>
      <c r="E246" s="85"/>
    </row>
    <row r="247" spans="2:5" ht="12.75">
      <c r="B247" s="85"/>
      <c r="D247" s="86"/>
      <c r="E247" s="85"/>
    </row>
    <row r="248" spans="2:5" ht="12.75">
      <c r="B248" s="85"/>
      <c r="D248" s="86"/>
      <c r="E248" s="85"/>
    </row>
    <row r="249" spans="2:5" ht="12.75">
      <c r="B249" s="85"/>
      <c r="D249" s="86"/>
      <c r="E249" s="85"/>
    </row>
    <row r="250" spans="2:5" ht="12.75">
      <c r="B250" s="85"/>
      <c r="D250" s="86"/>
      <c r="E250" s="85"/>
    </row>
    <row r="251" spans="2:5" ht="12.75">
      <c r="B251" s="85"/>
      <c r="D251" s="86"/>
      <c r="E251" s="85"/>
    </row>
    <row r="252" spans="2:5" ht="12.75">
      <c r="B252" s="85"/>
      <c r="D252" s="86"/>
      <c r="E252" s="85"/>
    </row>
    <row r="253" spans="2:5" ht="12.75">
      <c r="B253" s="85"/>
      <c r="D253" s="86"/>
      <c r="E253" s="85"/>
    </row>
    <row r="254" spans="2:5" ht="12.75">
      <c r="B254" s="85"/>
      <c r="D254" s="86"/>
      <c r="E254" s="85"/>
    </row>
    <row r="255" spans="2:5" ht="12.75">
      <c r="B255" s="85"/>
      <c r="D255" s="86"/>
      <c r="E255" s="85"/>
    </row>
    <row r="256" spans="2:5" ht="12.75">
      <c r="B256" s="85"/>
      <c r="D256" s="86"/>
      <c r="E256" s="85"/>
    </row>
    <row r="257" spans="2:5" ht="12.75">
      <c r="B257" s="85"/>
      <c r="D257" s="86"/>
      <c r="E257" s="85"/>
    </row>
    <row r="258" spans="2:5" ht="12.75">
      <c r="B258" s="85"/>
      <c r="D258" s="86"/>
      <c r="E258" s="85"/>
    </row>
    <row r="259" spans="2:5" ht="12.75">
      <c r="B259" s="85"/>
      <c r="D259" s="86"/>
      <c r="E259" s="85"/>
    </row>
    <row r="260" spans="2:5" ht="12.75">
      <c r="B260" s="85"/>
      <c r="D260" s="86"/>
      <c r="E260" s="85"/>
    </row>
    <row r="261" spans="2:5" ht="12.75">
      <c r="B261" s="85"/>
      <c r="D261" s="86"/>
      <c r="E261" s="85"/>
    </row>
    <row r="262" spans="2:5" ht="12.75">
      <c r="B262" s="85"/>
      <c r="D262" s="86"/>
      <c r="E262" s="85"/>
    </row>
    <row r="263" spans="2:5" ht="12.75">
      <c r="B263" s="85"/>
      <c r="D263" s="86"/>
      <c r="E263" s="85"/>
    </row>
    <row r="264" spans="2:5" ht="12.75">
      <c r="B264" s="85"/>
      <c r="D264" s="86"/>
      <c r="E264" s="85"/>
    </row>
    <row r="265" spans="2:5" ht="12.75">
      <c r="B265" s="85"/>
      <c r="D265" s="86"/>
      <c r="E265" s="85"/>
    </row>
    <row r="266" spans="2:5" ht="12.75">
      <c r="B266" s="85"/>
      <c r="D266" s="86"/>
      <c r="E266" s="85"/>
    </row>
    <row r="267" spans="2:5" ht="12.75">
      <c r="B267" s="85"/>
      <c r="D267" s="86"/>
      <c r="E267" s="85"/>
    </row>
    <row r="268" spans="2:5" ht="12.75">
      <c r="B268" s="85"/>
      <c r="D268" s="86"/>
      <c r="E268" s="85"/>
    </row>
    <row r="269" spans="2:5" ht="12.75">
      <c r="B269" s="85"/>
      <c r="D269" s="86"/>
      <c r="E269" s="85"/>
    </row>
    <row r="270" spans="2:5" ht="12.75">
      <c r="B270" s="85"/>
      <c r="D270" s="86"/>
      <c r="E270" s="85"/>
    </row>
    <row r="271" spans="2:5" ht="12.75">
      <c r="B271" s="85"/>
      <c r="D271" s="86"/>
      <c r="E271" s="85"/>
    </row>
    <row r="272" spans="2:5" ht="12.75">
      <c r="B272" s="85"/>
      <c r="D272" s="86"/>
      <c r="E272" s="85"/>
    </row>
    <row r="273" spans="2:5" ht="12.75">
      <c r="B273" s="85"/>
      <c r="D273" s="86"/>
      <c r="E273" s="85"/>
    </row>
    <row r="274" spans="2:5" ht="12.75">
      <c r="B274" s="85"/>
      <c r="D274" s="86"/>
      <c r="E274" s="85"/>
    </row>
    <row r="275" spans="2:5" ht="12.75">
      <c r="B275" s="85"/>
      <c r="D275" s="86"/>
      <c r="E275" s="85"/>
    </row>
    <row r="276" spans="2:5" ht="12.75">
      <c r="B276" s="85"/>
      <c r="D276" s="86"/>
      <c r="E276" s="85"/>
    </row>
    <row r="277" spans="2:5" ht="12.75">
      <c r="B277" s="85"/>
      <c r="D277" s="86"/>
      <c r="E277" s="85"/>
    </row>
    <row r="278" spans="2:5" ht="12.75">
      <c r="B278" s="85"/>
      <c r="D278" s="86"/>
      <c r="E278" s="85"/>
    </row>
    <row r="279" spans="2:5" ht="12.75">
      <c r="B279" s="85"/>
      <c r="D279" s="86"/>
      <c r="E279" s="85"/>
    </row>
    <row r="280" spans="2:5" ht="12.75">
      <c r="B280" s="85"/>
      <c r="D280" s="86"/>
      <c r="E280" s="85"/>
    </row>
    <row r="281" spans="2:5" ht="12.75">
      <c r="B281" s="85"/>
      <c r="D281" s="86"/>
      <c r="E281" s="85"/>
    </row>
    <row r="282" spans="2:5" ht="12.75">
      <c r="B282" s="85"/>
      <c r="D282" s="86"/>
      <c r="E282" s="85"/>
    </row>
    <row r="283" spans="2:5" ht="12.75">
      <c r="B283" s="85"/>
      <c r="D283" s="86"/>
      <c r="E283" s="85"/>
    </row>
    <row r="284" spans="2:5" ht="12.75">
      <c r="B284" s="85"/>
      <c r="D284" s="86"/>
      <c r="E284" s="85"/>
    </row>
    <row r="285" spans="2:5" ht="12.75">
      <c r="B285" s="85"/>
      <c r="D285" s="86"/>
      <c r="E285" s="85"/>
    </row>
    <row r="286" spans="2:5" ht="12.75">
      <c r="B286" s="85"/>
      <c r="D286" s="86"/>
      <c r="E286" s="85"/>
    </row>
    <row r="287" spans="2:5" ht="12.75">
      <c r="B287" s="85"/>
      <c r="D287" s="86"/>
      <c r="E287" s="85"/>
    </row>
    <row r="288" spans="2:5" ht="12.75">
      <c r="B288" s="85"/>
      <c r="D288" s="86"/>
      <c r="E288" s="85"/>
    </row>
    <row r="289" spans="2:5" ht="12.75">
      <c r="B289" s="85"/>
      <c r="D289" s="86"/>
      <c r="E289" s="85"/>
    </row>
    <row r="290" spans="2:5" ht="12.75">
      <c r="B290" s="85"/>
      <c r="D290" s="86"/>
      <c r="E290" s="85"/>
    </row>
    <row r="291" spans="2:5" ht="12.75">
      <c r="B291" s="85"/>
      <c r="D291" s="86"/>
      <c r="E291" s="85"/>
    </row>
    <row r="292" spans="2:5" ht="12.75">
      <c r="B292" s="85"/>
      <c r="D292" s="86"/>
      <c r="E292" s="85"/>
    </row>
    <row r="293" spans="2:5" ht="12.75">
      <c r="B293" s="85"/>
      <c r="D293" s="86"/>
      <c r="E293" s="85"/>
    </row>
    <row r="294" spans="2:5" ht="12.75">
      <c r="B294" s="85"/>
      <c r="D294" s="86"/>
      <c r="E294" s="85"/>
    </row>
    <row r="295" spans="2:5" ht="12.75">
      <c r="B295" s="85"/>
      <c r="D295" s="86"/>
      <c r="E295" s="85"/>
    </row>
    <row r="296" spans="2:5" ht="12.75">
      <c r="B296" s="85"/>
      <c r="D296" s="86"/>
      <c r="E296" s="85"/>
    </row>
    <row r="297" spans="2:5" ht="12.75">
      <c r="B297" s="85"/>
      <c r="D297" s="86"/>
      <c r="E297" s="85"/>
    </row>
    <row r="298" spans="2:5" ht="12.75">
      <c r="B298" s="85"/>
      <c r="D298" s="86"/>
      <c r="E298" s="85"/>
    </row>
    <row r="299" spans="2:5" ht="12.75">
      <c r="B299" s="85"/>
      <c r="D299" s="86"/>
      <c r="E299" s="85"/>
    </row>
    <row r="300" spans="2:5" ht="12.75">
      <c r="B300" s="85"/>
      <c r="D300" s="86"/>
      <c r="E300" s="85"/>
    </row>
    <row r="301" spans="2:5" ht="12.75">
      <c r="B301" s="85"/>
      <c r="D301" s="86"/>
      <c r="E301" s="85"/>
    </row>
    <row r="302" spans="2:5" ht="12.75">
      <c r="B302" s="85"/>
      <c r="D302" s="86"/>
      <c r="E302" s="85"/>
    </row>
    <row r="303" spans="2:5" ht="12.75">
      <c r="B303" s="85"/>
      <c r="D303" s="86"/>
      <c r="E303" s="85"/>
    </row>
    <row r="304" spans="2:5" ht="12.75">
      <c r="B304" s="85"/>
      <c r="D304" s="86"/>
      <c r="E304" s="85"/>
    </row>
    <row r="305" spans="2:5" ht="12.75">
      <c r="B305" s="85"/>
      <c r="D305" s="86"/>
      <c r="E305" s="85"/>
    </row>
    <row r="306" spans="2:5" ht="12.75">
      <c r="B306" s="85"/>
      <c r="D306" s="86"/>
      <c r="E306" s="85"/>
    </row>
    <row r="307" spans="2:5" ht="12.75">
      <c r="B307" s="85"/>
      <c r="D307" s="86"/>
      <c r="E307" s="85"/>
    </row>
    <row r="308" spans="2:5" ht="12.75">
      <c r="B308" s="85"/>
      <c r="D308" s="86"/>
      <c r="E308" s="85"/>
    </row>
    <row r="309" spans="2:5" ht="12.75">
      <c r="B309" s="85"/>
      <c r="D309" s="86"/>
      <c r="E309" s="85"/>
    </row>
    <row r="310" spans="2:5" ht="12.75">
      <c r="B310" s="85"/>
      <c r="D310" s="86"/>
      <c r="E310" s="85"/>
    </row>
    <row r="311" spans="2:5" ht="12.75">
      <c r="B311" s="85"/>
      <c r="D311" s="86"/>
      <c r="E311" s="85"/>
    </row>
    <row r="312" spans="2:5" ht="12.75">
      <c r="B312" s="85"/>
      <c r="D312" s="86"/>
      <c r="E312" s="85"/>
    </row>
    <row r="313" spans="2:5" ht="12.75">
      <c r="B313" s="85"/>
      <c r="D313" s="86"/>
      <c r="E313" s="85"/>
    </row>
    <row r="314" spans="2:5" ht="12.75">
      <c r="B314" s="85"/>
      <c r="D314" s="86"/>
      <c r="E314" s="85"/>
    </row>
    <row r="315" spans="2:5" ht="12.75">
      <c r="B315" s="85"/>
      <c r="D315" s="86"/>
      <c r="E315" s="85"/>
    </row>
    <row r="316" spans="2:5" ht="12.75">
      <c r="B316" s="85"/>
      <c r="D316" s="86"/>
      <c r="E316" s="85"/>
    </row>
    <row r="317" spans="2:5" ht="12.75">
      <c r="B317" s="85"/>
      <c r="D317" s="86"/>
      <c r="E317" s="85"/>
    </row>
    <row r="318" spans="2:5" ht="12.75">
      <c r="B318" s="85"/>
      <c r="D318" s="86"/>
      <c r="E318" s="85"/>
    </row>
    <row r="319" spans="2:5" ht="12.75">
      <c r="B319" s="85"/>
      <c r="D319" s="86"/>
      <c r="E319" s="85"/>
    </row>
    <row r="320" spans="2:5" ht="12.75">
      <c r="B320" s="85"/>
      <c r="D320" s="86"/>
      <c r="E320" s="85"/>
    </row>
    <row r="321" spans="2:5" ht="12.75">
      <c r="B321" s="85"/>
      <c r="D321" s="86"/>
      <c r="E321" s="85"/>
    </row>
    <row r="322" spans="2:5" ht="12.75">
      <c r="B322" s="85"/>
      <c r="D322" s="86"/>
      <c r="E322" s="85"/>
    </row>
    <row r="323" spans="2:5" ht="12.75">
      <c r="B323" s="85"/>
      <c r="D323" s="86"/>
      <c r="E323" s="85"/>
    </row>
    <row r="324" spans="2:5" ht="12.75">
      <c r="B324" s="85"/>
      <c r="D324" s="86"/>
      <c r="E324" s="85"/>
    </row>
    <row r="325" spans="2:5" ht="12.75">
      <c r="B325" s="85"/>
      <c r="D325" s="86"/>
      <c r="E325" s="85"/>
    </row>
    <row r="326" spans="2:5" ht="12.75">
      <c r="B326" s="85"/>
      <c r="D326" s="86"/>
      <c r="E326" s="85"/>
    </row>
    <row r="327" spans="2:5" ht="12.75">
      <c r="B327" s="85"/>
      <c r="D327" s="86"/>
      <c r="E327" s="85"/>
    </row>
    <row r="328" spans="2:5" ht="12.75">
      <c r="B328" s="85"/>
      <c r="D328" s="86"/>
      <c r="E328" s="85"/>
    </row>
    <row r="329" spans="2:5" ht="12.75">
      <c r="B329" s="85"/>
      <c r="D329" s="86"/>
      <c r="E329" s="85"/>
    </row>
    <row r="330" spans="2:5" ht="12.75">
      <c r="B330" s="85"/>
      <c r="D330" s="86"/>
      <c r="E330" s="85"/>
    </row>
    <row r="331" spans="2:5" ht="12.75">
      <c r="B331" s="85"/>
      <c r="D331" s="86"/>
      <c r="E331" s="85"/>
    </row>
    <row r="332" spans="2:5" ht="12.75">
      <c r="B332" s="85"/>
      <c r="D332" s="86"/>
      <c r="E332" s="85"/>
    </row>
    <row r="333" spans="2:5" ht="12.75">
      <c r="B333" s="85"/>
      <c r="D333" s="86"/>
      <c r="E333" s="85"/>
    </row>
    <row r="334" spans="2:5" ht="12.75">
      <c r="B334" s="85"/>
      <c r="D334" s="86"/>
      <c r="E334" s="85"/>
    </row>
    <row r="335" spans="2:5" ht="12.75">
      <c r="B335" s="85"/>
      <c r="D335" s="86"/>
      <c r="E335" s="85"/>
    </row>
    <row r="336" spans="2:5" ht="12.75">
      <c r="B336" s="85"/>
      <c r="D336" s="86"/>
      <c r="E336" s="85"/>
    </row>
    <row r="337" spans="2:5" ht="12.75">
      <c r="B337" s="85"/>
      <c r="D337" s="86"/>
      <c r="E337" s="85"/>
    </row>
    <row r="338" spans="2:5" ht="12.75">
      <c r="B338" s="85"/>
      <c r="D338" s="86"/>
      <c r="E338" s="85"/>
    </row>
    <row r="339" spans="2:5" ht="12.75">
      <c r="B339" s="85"/>
      <c r="D339" s="86"/>
      <c r="E339" s="85"/>
    </row>
    <row r="340" spans="2:5" ht="12.75">
      <c r="B340" s="85"/>
      <c r="D340" s="86"/>
      <c r="E340" s="85"/>
    </row>
    <row r="341" spans="2:5" ht="12.75">
      <c r="B341" s="85"/>
      <c r="D341" s="86"/>
      <c r="E341" s="85"/>
    </row>
    <row r="342" spans="2:5" ht="12.75">
      <c r="B342" s="85"/>
      <c r="D342" s="86"/>
      <c r="E342" s="85"/>
    </row>
    <row r="343" spans="2:5" ht="12.75">
      <c r="B343" s="85"/>
      <c r="D343" s="86"/>
      <c r="E343" s="85"/>
    </row>
    <row r="344" spans="2:5" ht="12.75">
      <c r="B344" s="85"/>
      <c r="D344" s="86"/>
      <c r="E344" s="85"/>
    </row>
    <row r="345" spans="2:5" ht="12.75">
      <c r="B345" s="85"/>
      <c r="D345" s="86"/>
      <c r="E345" s="85"/>
    </row>
    <row r="346" spans="2:5" ht="12.75">
      <c r="B346" s="85"/>
      <c r="D346" s="86"/>
      <c r="E346" s="85"/>
    </row>
    <row r="347" spans="2:5" ht="12.75">
      <c r="B347" s="85"/>
      <c r="D347" s="86"/>
      <c r="E347" s="85"/>
    </row>
    <row r="348" spans="2:5" ht="12.75">
      <c r="B348" s="85"/>
      <c r="E348" s="85"/>
    </row>
    <row r="349" spans="2:5" ht="12.75">
      <c r="B349" s="85"/>
      <c r="E349" s="85"/>
    </row>
    <row r="350" spans="2:5" ht="12.75">
      <c r="B350" s="85"/>
      <c r="E350" s="85"/>
    </row>
    <row r="351" ht="12.75">
      <c r="E351" s="85"/>
    </row>
    <row r="352" ht="12.75">
      <c r="E352" s="85"/>
    </row>
    <row r="353" ht="12.75">
      <c r="E353" s="85"/>
    </row>
    <row r="354" ht="12.75">
      <c r="E354" s="85"/>
    </row>
    <row r="355" ht="12.75">
      <c r="E355" s="85"/>
    </row>
    <row r="356" ht="12.75">
      <c r="E356" s="85"/>
    </row>
    <row r="357" ht="12.75">
      <c r="E357" s="85"/>
    </row>
    <row r="358" ht="12.75">
      <c r="E358" s="85"/>
    </row>
    <row r="359" ht="12.75">
      <c r="E359" s="85"/>
    </row>
    <row r="360" ht="12.75">
      <c r="E360" s="85"/>
    </row>
    <row r="361" ht="12.75">
      <c r="E361" s="85"/>
    </row>
    <row r="362" ht="12.75">
      <c r="E362" s="85"/>
    </row>
    <row r="363" ht="12.75">
      <c r="E363" s="85"/>
    </row>
    <row r="364" ht="12.75">
      <c r="E364" s="85"/>
    </row>
    <row r="365" ht="12.75">
      <c r="E365" s="85"/>
    </row>
    <row r="366" ht="12.75">
      <c r="E366" s="85"/>
    </row>
    <row r="367" ht="12.75">
      <c r="E367" s="85"/>
    </row>
    <row r="368" ht="12.75">
      <c r="E368" s="85"/>
    </row>
    <row r="369" ht="12.75">
      <c r="E369" s="85"/>
    </row>
    <row r="370" ht="12.75">
      <c r="E370" s="85"/>
    </row>
    <row r="371" ht="12.75">
      <c r="E371" s="85"/>
    </row>
    <row r="372" ht="12.75">
      <c r="E372" s="85"/>
    </row>
    <row r="373" ht="12.75">
      <c r="E373" s="85"/>
    </row>
    <row r="374" ht="12.75">
      <c r="E374" s="85"/>
    </row>
    <row r="375" ht="12.75">
      <c r="E375" s="85"/>
    </row>
    <row r="376" ht="12.75">
      <c r="E376" s="85"/>
    </row>
    <row r="377" ht="12.75">
      <c r="E377" s="85"/>
    </row>
    <row r="378" ht="12.75">
      <c r="E378" s="85"/>
    </row>
    <row r="379" ht="12.75">
      <c r="E379" s="85"/>
    </row>
    <row r="380" ht="12.75">
      <c r="E380" s="85"/>
    </row>
    <row r="381" ht="12.75">
      <c r="E381" s="85"/>
    </row>
    <row r="382" ht="12.75">
      <c r="E382" s="85"/>
    </row>
    <row r="383" ht="12.75">
      <c r="E383" s="85"/>
    </row>
    <row r="384" ht="12.75">
      <c r="E384" s="85"/>
    </row>
    <row r="385" ht="12.75">
      <c r="E385" s="85"/>
    </row>
    <row r="386" ht="12.75">
      <c r="E386" s="85"/>
    </row>
    <row r="387" ht="12.75">
      <c r="E387" s="85"/>
    </row>
    <row r="388" ht="12.75">
      <c r="E388" s="85"/>
    </row>
    <row r="389" ht="12.75">
      <c r="E389" s="85"/>
    </row>
    <row r="390" ht="12.75">
      <c r="E390" s="85"/>
    </row>
    <row r="391" ht="12.75">
      <c r="E391" s="85"/>
    </row>
    <row r="392" ht="12.75">
      <c r="E392" s="85"/>
    </row>
    <row r="393" ht="12.75">
      <c r="E393" s="85"/>
    </row>
    <row r="394" ht="12.75">
      <c r="E394" s="85"/>
    </row>
    <row r="395" ht="12.75">
      <c r="E395" s="85"/>
    </row>
    <row r="396" ht="12.75">
      <c r="E396" s="85"/>
    </row>
    <row r="397" ht="12.75">
      <c r="E397" s="85"/>
    </row>
    <row r="398" ht="12.75">
      <c r="E398" s="85"/>
    </row>
    <row r="399" ht="12.75">
      <c r="E399" s="85"/>
    </row>
    <row r="400" ht="12.75">
      <c r="E400" s="85"/>
    </row>
    <row r="401" ht="12.75">
      <c r="E401" s="85"/>
    </row>
    <row r="402" ht="12.75">
      <c r="E402" s="85"/>
    </row>
    <row r="403" ht="12.75">
      <c r="E403" s="85"/>
    </row>
    <row r="404" ht="12.75">
      <c r="E404" s="85"/>
    </row>
    <row r="405" ht="12.75">
      <c r="E405" s="85"/>
    </row>
    <row r="406" ht="12.75">
      <c r="E406" s="85"/>
    </row>
    <row r="407" ht="12.75">
      <c r="E407" s="85"/>
    </row>
    <row r="408" ht="12.75">
      <c r="E408" s="85"/>
    </row>
    <row r="409" ht="12.75">
      <c r="E409" s="85"/>
    </row>
    <row r="410" ht="12.75">
      <c r="E410" s="85"/>
    </row>
    <row r="411" ht="12.75">
      <c r="E411" s="85"/>
    </row>
    <row r="412" ht="12.75">
      <c r="E412" s="85"/>
    </row>
    <row r="413" ht="12.75">
      <c r="E413" s="85"/>
    </row>
    <row r="414" ht="12.75">
      <c r="E414" s="85"/>
    </row>
    <row r="415" ht="12.75">
      <c r="E415" s="85"/>
    </row>
    <row r="416" ht="12.75">
      <c r="E416" s="85"/>
    </row>
    <row r="417" ht="12.75">
      <c r="E417" s="85"/>
    </row>
    <row r="418" ht="12.75">
      <c r="E418" s="85"/>
    </row>
    <row r="419" ht="12.75">
      <c r="E419" s="85"/>
    </row>
    <row r="420" ht="12.75">
      <c r="E420" s="85"/>
    </row>
    <row r="421" ht="12.75">
      <c r="E421" s="85"/>
    </row>
    <row r="422" ht="12.75">
      <c r="E422" s="85"/>
    </row>
    <row r="423" ht="12.75">
      <c r="E423" s="85"/>
    </row>
    <row r="424" ht="12.75">
      <c r="E424" s="85"/>
    </row>
    <row r="425" ht="12.75">
      <c r="E425" s="85"/>
    </row>
    <row r="426" ht="12.75">
      <c r="E426" s="85"/>
    </row>
    <row r="427" ht="12.75">
      <c r="E427" s="85"/>
    </row>
    <row r="428" ht="12.75">
      <c r="E428" s="85"/>
    </row>
    <row r="429" ht="12.75">
      <c r="E429" s="85"/>
    </row>
    <row r="430" ht="12.75">
      <c r="E430" s="85"/>
    </row>
    <row r="431" ht="12.75">
      <c r="E431" s="85"/>
    </row>
    <row r="432" ht="12.75">
      <c r="E432" s="85"/>
    </row>
    <row r="433" ht="12.75">
      <c r="E433" s="85"/>
    </row>
    <row r="434" ht="12.75">
      <c r="E434" s="85"/>
    </row>
    <row r="435" ht="12.75">
      <c r="E435" s="85"/>
    </row>
    <row r="436" ht="12.75">
      <c r="E436" s="85"/>
    </row>
    <row r="437" ht="12.75">
      <c r="E437" s="85"/>
    </row>
    <row r="438" ht="12.75">
      <c r="E438" s="85"/>
    </row>
    <row r="439" ht="12.75">
      <c r="E439" s="85"/>
    </row>
    <row r="440" ht="12.75">
      <c r="E440" s="85"/>
    </row>
    <row r="441" ht="12.75">
      <c r="E441" s="85"/>
    </row>
    <row r="442" ht="12.75">
      <c r="E442" s="85"/>
    </row>
    <row r="443" ht="12.75">
      <c r="E443" s="85"/>
    </row>
    <row r="444" ht="12.75">
      <c r="E444" s="85"/>
    </row>
    <row r="445" ht="12.75">
      <c r="E445" s="85"/>
    </row>
    <row r="446" ht="12.75">
      <c r="E446" s="85"/>
    </row>
    <row r="447" ht="12.75">
      <c r="E447" s="85"/>
    </row>
    <row r="448" ht="12.75">
      <c r="E448" s="85"/>
    </row>
    <row r="449" ht="12.75">
      <c r="E449" s="85"/>
    </row>
    <row r="450" ht="12.75">
      <c r="E450" s="85"/>
    </row>
    <row r="451" ht="12.75">
      <c r="E451" s="85"/>
    </row>
    <row r="452" ht="12.75">
      <c r="E452" s="85"/>
    </row>
    <row r="453" ht="12.75">
      <c r="E453" s="85"/>
    </row>
    <row r="454" ht="12.75">
      <c r="E454" s="85"/>
    </row>
    <row r="455" ht="12.75">
      <c r="E455" s="85"/>
    </row>
    <row r="456" ht="12.75">
      <c r="E456" s="85"/>
    </row>
    <row r="457" ht="12.75">
      <c r="E457" s="85"/>
    </row>
    <row r="458" ht="12.75">
      <c r="E458" s="85"/>
    </row>
    <row r="459" ht="12.75">
      <c r="E459" s="85"/>
    </row>
    <row r="460" ht="12.75">
      <c r="E460" s="85"/>
    </row>
    <row r="461" ht="12.75">
      <c r="E461" s="85"/>
    </row>
    <row r="462" ht="12.75">
      <c r="E462" s="85"/>
    </row>
    <row r="463" ht="12.75">
      <c r="E463" s="85"/>
    </row>
    <row r="464" ht="12.75">
      <c r="E464" s="85"/>
    </row>
    <row r="465" ht="12.75">
      <c r="E465" s="85"/>
    </row>
    <row r="466" ht="12.75">
      <c r="E466" s="85"/>
    </row>
    <row r="467" ht="12.75">
      <c r="E467" s="85"/>
    </row>
    <row r="468" ht="12.75">
      <c r="E468" s="85"/>
    </row>
    <row r="469" ht="12.75">
      <c r="E469" s="85"/>
    </row>
    <row r="470" ht="12.75">
      <c r="E470" s="85"/>
    </row>
  </sheetData>
  <mergeCells count="8">
    <mergeCell ref="B57:B58"/>
    <mergeCell ref="C57:C58"/>
    <mergeCell ref="D57:D58"/>
    <mergeCell ref="E57:E58"/>
    <mergeCell ref="B4:B5"/>
    <mergeCell ref="C4:C5"/>
    <mergeCell ref="D4:D5"/>
    <mergeCell ref="E4:E5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2"/>
  <sheetViews>
    <sheetView workbookViewId="0" topLeftCell="A103">
      <selection activeCell="J63" sqref="J63"/>
    </sheetView>
  </sheetViews>
  <sheetFormatPr defaultColWidth="9.140625" defaultRowHeight="12.75"/>
  <cols>
    <col min="1" max="1" width="4.57421875" style="85" customWidth="1"/>
    <col min="2" max="2" width="21.421875" style="85" customWidth="1"/>
    <col min="3" max="3" width="13.7109375" style="85" customWidth="1"/>
    <col min="4" max="4" width="9.7109375" style="85" customWidth="1"/>
    <col min="5" max="16384" width="9.140625" style="85" customWidth="1"/>
  </cols>
  <sheetData>
    <row r="1" spans="1:2" s="89" customFormat="1" ht="14.25">
      <c r="A1" s="88" t="s">
        <v>152</v>
      </c>
      <c r="B1"/>
    </row>
    <row r="2" spans="1:2" s="89" customFormat="1" ht="14.25" customHeight="1">
      <c r="A2" s="90" t="s">
        <v>153</v>
      </c>
      <c r="B2"/>
    </row>
    <row r="3" spans="1:2" s="89" customFormat="1" ht="14.25" customHeight="1">
      <c r="A3" s="90"/>
      <c r="B3"/>
    </row>
    <row r="4" spans="1:5" s="89" customFormat="1" ht="14.25" customHeight="1">
      <c r="A4" s="62" t="s">
        <v>287</v>
      </c>
      <c r="B4"/>
      <c r="D4" s="1" t="s">
        <v>154</v>
      </c>
      <c r="E4" s="105" t="s">
        <v>258</v>
      </c>
    </row>
    <row r="5" spans="1:5" ht="12.75" customHeight="1">
      <c r="A5" s="169" t="s">
        <v>155</v>
      </c>
      <c r="B5" s="181" t="s">
        <v>156</v>
      </c>
      <c r="C5" s="177" t="s">
        <v>157</v>
      </c>
      <c r="D5" s="177" t="s">
        <v>266</v>
      </c>
      <c r="E5" s="177" t="s">
        <v>158</v>
      </c>
    </row>
    <row r="6" spans="1:5" ht="24.75" customHeight="1">
      <c r="A6" s="180"/>
      <c r="B6" s="182"/>
      <c r="C6" s="184"/>
      <c r="D6" s="184"/>
      <c r="E6" s="184"/>
    </row>
    <row r="7" spans="1:5" s="91" customFormat="1" ht="15.75" customHeight="1">
      <c r="A7" s="168"/>
      <c r="B7" s="183"/>
      <c r="C7" s="185"/>
      <c r="D7" s="185"/>
      <c r="E7" s="185"/>
    </row>
    <row r="8" spans="1:5" s="91" customFormat="1" ht="12.75">
      <c r="A8" s="92"/>
      <c r="B8" s="136" t="s">
        <v>59</v>
      </c>
      <c r="C8" s="137">
        <v>355262</v>
      </c>
      <c r="D8" s="137">
        <v>5389180</v>
      </c>
      <c r="E8" s="138">
        <v>6.592134610460218</v>
      </c>
    </row>
    <row r="9" spans="1:5" ht="12.75">
      <c r="A9" s="95">
        <v>1</v>
      </c>
      <c r="B9" s="139" t="s">
        <v>116</v>
      </c>
      <c r="C9" s="72">
        <v>18343</v>
      </c>
      <c r="D9" s="72">
        <v>82648</v>
      </c>
      <c r="E9" s="100">
        <v>22.19412447972123</v>
      </c>
    </row>
    <row r="10" spans="1:5" ht="12.75">
      <c r="A10" s="95">
        <v>2</v>
      </c>
      <c r="B10" s="139" t="s">
        <v>115</v>
      </c>
      <c r="C10" s="72">
        <v>8314</v>
      </c>
      <c r="D10" s="72">
        <v>40563</v>
      </c>
      <c r="E10" s="100">
        <v>20.496511599240687</v>
      </c>
    </row>
    <row r="11" spans="1:5" ht="12.75">
      <c r="A11" s="95">
        <v>3</v>
      </c>
      <c r="B11" s="139" t="s">
        <v>143</v>
      </c>
      <c r="C11" s="72">
        <v>10729</v>
      </c>
      <c r="D11" s="72">
        <v>62038</v>
      </c>
      <c r="E11" s="100">
        <v>17.294239014797384</v>
      </c>
    </row>
    <row r="12" spans="1:5" ht="12.75">
      <c r="A12" s="95">
        <v>4</v>
      </c>
      <c r="B12" s="139" t="s">
        <v>124</v>
      </c>
      <c r="C12" s="72">
        <v>10959</v>
      </c>
      <c r="D12" s="72">
        <v>65689</v>
      </c>
      <c r="E12" s="100">
        <v>16.683158519691272</v>
      </c>
    </row>
    <row r="13" spans="1:5" ht="12.75">
      <c r="A13" s="95">
        <v>5</v>
      </c>
      <c r="B13" s="139" t="s">
        <v>146</v>
      </c>
      <c r="C13" s="72">
        <v>17399</v>
      </c>
      <c r="D13" s="72">
        <v>104633</v>
      </c>
      <c r="E13" s="100">
        <v>16.62859709651831</v>
      </c>
    </row>
    <row r="14" spans="1:5" ht="12.75">
      <c r="A14" s="95">
        <v>6</v>
      </c>
      <c r="B14" s="139" t="s">
        <v>117</v>
      </c>
      <c r="C14" s="72">
        <v>7266</v>
      </c>
      <c r="D14" s="72">
        <v>46355</v>
      </c>
      <c r="E14" s="100">
        <v>15.674684500053932</v>
      </c>
    </row>
    <row r="15" spans="1:5" ht="12.75">
      <c r="A15" s="95">
        <v>7</v>
      </c>
      <c r="B15" s="139" t="s">
        <v>129</v>
      </c>
      <c r="C15" s="72">
        <v>8258</v>
      </c>
      <c r="D15" s="72">
        <v>55658</v>
      </c>
      <c r="E15" s="100">
        <v>14.837040497322937</v>
      </c>
    </row>
    <row r="16" spans="1:5" ht="12.75">
      <c r="A16" s="95">
        <v>8</v>
      </c>
      <c r="B16" s="139" t="s">
        <v>125</v>
      </c>
      <c r="C16" s="72">
        <v>4689</v>
      </c>
      <c r="D16" s="72">
        <v>32377</v>
      </c>
      <c r="E16" s="100">
        <v>14.48250301139698</v>
      </c>
    </row>
    <row r="17" spans="1:5" ht="12.75">
      <c r="A17" s="95">
        <v>9</v>
      </c>
      <c r="B17" s="139" t="s">
        <v>136</v>
      </c>
      <c r="C17" s="72">
        <v>4365</v>
      </c>
      <c r="D17" s="72">
        <v>30982</v>
      </c>
      <c r="E17" s="100">
        <v>14.088825769801822</v>
      </c>
    </row>
    <row r="18" spans="1:5" ht="12.75">
      <c r="A18" s="95">
        <v>10</v>
      </c>
      <c r="B18" s="139" t="s">
        <v>144</v>
      </c>
      <c r="C18" s="72">
        <v>3218</v>
      </c>
      <c r="D18" s="72">
        <v>23348</v>
      </c>
      <c r="E18" s="100">
        <v>13.782765119068014</v>
      </c>
    </row>
    <row r="19" spans="1:5" ht="12.75">
      <c r="A19" s="95">
        <v>11</v>
      </c>
      <c r="B19" s="139" t="s">
        <v>141</v>
      </c>
      <c r="C19" s="72">
        <v>15273</v>
      </c>
      <c r="D19" s="72">
        <v>110997</v>
      </c>
      <c r="E19" s="100">
        <v>13.759831346793156</v>
      </c>
    </row>
    <row r="20" spans="1:5" ht="12.75">
      <c r="A20" s="95">
        <v>12</v>
      </c>
      <c r="B20" s="139" t="s">
        <v>113</v>
      </c>
      <c r="C20" s="72">
        <v>9956</v>
      </c>
      <c r="D20" s="72">
        <v>73343</v>
      </c>
      <c r="E20" s="100">
        <v>13.574574260665639</v>
      </c>
    </row>
    <row r="21" spans="1:5" ht="12.75">
      <c r="A21" s="95">
        <v>13</v>
      </c>
      <c r="B21" s="139" t="s">
        <v>134</v>
      </c>
      <c r="C21" s="72">
        <v>10176</v>
      </c>
      <c r="D21" s="72">
        <v>77931</v>
      </c>
      <c r="E21" s="100">
        <v>13.057704892789776</v>
      </c>
    </row>
    <row r="22" spans="1:5" ht="12.75">
      <c r="A22" s="95">
        <v>14</v>
      </c>
      <c r="B22" s="139" t="s">
        <v>145</v>
      </c>
      <c r="C22" s="72">
        <v>11819</v>
      </c>
      <c r="D22" s="72">
        <v>95531</v>
      </c>
      <c r="E22" s="100">
        <v>12.371900220870712</v>
      </c>
    </row>
    <row r="23" spans="1:5" ht="12.75">
      <c r="A23" s="95">
        <v>15</v>
      </c>
      <c r="B23" s="139" t="s">
        <v>114</v>
      </c>
      <c r="C23" s="72">
        <v>2651</v>
      </c>
      <c r="D23" s="72">
        <v>22812</v>
      </c>
      <c r="E23" s="100">
        <v>11.621076626337015</v>
      </c>
    </row>
    <row r="24" spans="1:5" ht="12.75">
      <c r="A24" s="95">
        <v>16</v>
      </c>
      <c r="B24" s="139" t="s">
        <v>142</v>
      </c>
      <c r="C24" s="72">
        <v>12708</v>
      </c>
      <c r="D24" s="72">
        <v>109547</v>
      </c>
      <c r="E24" s="100">
        <v>11.600500241905301</v>
      </c>
    </row>
    <row r="25" spans="1:5" ht="12.75">
      <c r="A25" s="95">
        <v>17</v>
      </c>
      <c r="B25" s="139" t="s">
        <v>126</v>
      </c>
      <c r="C25" s="72">
        <v>1331</v>
      </c>
      <c r="D25" s="72">
        <v>12324</v>
      </c>
      <c r="E25" s="100">
        <v>10.800064913988965</v>
      </c>
    </row>
    <row r="26" spans="1:5" ht="12.75">
      <c r="A26" s="95">
        <v>18</v>
      </c>
      <c r="B26" s="139" t="s">
        <v>112</v>
      </c>
      <c r="C26" s="72">
        <v>2368</v>
      </c>
      <c r="D26" s="72">
        <v>22596</v>
      </c>
      <c r="E26" s="100">
        <v>10.47973092582758</v>
      </c>
    </row>
    <row r="27" spans="1:5" ht="12.75">
      <c r="A27" s="95">
        <v>19</v>
      </c>
      <c r="B27" s="139" t="s">
        <v>89</v>
      </c>
      <c r="C27" s="72">
        <v>11840</v>
      </c>
      <c r="D27" s="72">
        <v>118695</v>
      </c>
      <c r="E27" s="100">
        <v>9.975146383588188</v>
      </c>
    </row>
    <row r="28" spans="1:5" ht="12.75">
      <c r="A28" s="95">
        <v>20</v>
      </c>
      <c r="B28" s="139" t="s">
        <v>132</v>
      </c>
      <c r="C28" s="72">
        <v>1850</v>
      </c>
      <c r="D28" s="72">
        <v>20862</v>
      </c>
      <c r="E28" s="100">
        <v>8.867797910075737</v>
      </c>
    </row>
    <row r="29" spans="1:5" ht="12.75">
      <c r="A29" s="95">
        <v>21</v>
      </c>
      <c r="B29" s="139" t="s">
        <v>133</v>
      </c>
      <c r="C29" s="72">
        <v>2771</v>
      </c>
      <c r="D29" s="72">
        <v>33407</v>
      </c>
      <c r="E29" s="100">
        <v>8.294668781991799</v>
      </c>
    </row>
    <row r="30" spans="1:5" ht="12" customHeight="1">
      <c r="A30" s="95">
        <v>22</v>
      </c>
      <c r="B30" s="139" t="s">
        <v>92</v>
      </c>
      <c r="C30" s="72">
        <v>4483</v>
      </c>
      <c r="D30" s="72">
        <v>54196</v>
      </c>
      <c r="E30" s="100">
        <v>8.271828179201417</v>
      </c>
    </row>
    <row r="31" spans="1:5" ht="12.75" customHeight="1">
      <c r="A31" s="95">
        <v>23</v>
      </c>
      <c r="B31" s="139" t="s">
        <v>122</v>
      </c>
      <c r="C31" s="72">
        <v>6215</v>
      </c>
      <c r="D31" s="72">
        <v>76543</v>
      </c>
      <c r="E31" s="100">
        <v>8.119619037665103</v>
      </c>
    </row>
    <row r="32" spans="1:5" ht="12.75">
      <c r="A32" s="95">
        <v>24</v>
      </c>
      <c r="B32" s="139" t="s">
        <v>128</v>
      </c>
      <c r="C32" s="72">
        <v>13272</v>
      </c>
      <c r="D32" s="72">
        <v>164331</v>
      </c>
      <c r="E32" s="100">
        <v>8.076382423279844</v>
      </c>
    </row>
    <row r="33" spans="1:5" ht="12.75">
      <c r="A33" s="95">
        <v>25</v>
      </c>
      <c r="B33" s="139" t="s">
        <v>131</v>
      </c>
      <c r="C33" s="72">
        <v>4068</v>
      </c>
      <c r="D33" s="72">
        <v>51539</v>
      </c>
      <c r="E33" s="100">
        <v>7.893051863637246</v>
      </c>
    </row>
    <row r="34" spans="1:5" ht="12.75">
      <c r="A34" s="95">
        <v>26</v>
      </c>
      <c r="B34" s="139" t="s">
        <v>111</v>
      </c>
      <c r="C34" s="72">
        <v>2584</v>
      </c>
      <c r="D34" s="72">
        <v>33070</v>
      </c>
      <c r="E34" s="100">
        <v>7.813728454792863</v>
      </c>
    </row>
    <row r="35" spans="1:5" ht="12.75">
      <c r="A35" s="95">
        <v>27</v>
      </c>
      <c r="B35" s="139" t="s">
        <v>109</v>
      </c>
      <c r="C35" s="72">
        <v>1306</v>
      </c>
      <c r="D35" s="72">
        <v>16937</v>
      </c>
      <c r="E35" s="100">
        <v>7.710928735903642</v>
      </c>
    </row>
    <row r="36" spans="1:5" ht="12.75">
      <c r="A36" s="95">
        <v>28</v>
      </c>
      <c r="B36" s="139" t="s">
        <v>91</v>
      </c>
      <c r="C36" s="72">
        <v>11270</v>
      </c>
      <c r="D36" s="72">
        <v>147703</v>
      </c>
      <c r="E36" s="100">
        <v>7.630176773660658</v>
      </c>
    </row>
    <row r="37" spans="1:5" ht="12.75">
      <c r="A37" s="95">
        <v>29</v>
      </c>
      <c r="B37" s="139" t="s">
        <v>130</v>
      </c>
      <c r="C37" s="72">
        <v>2826</v>
      </c>
      <c r="D37" s="72">
        <v>39090</v>
      </c>
      <c r="E37" s="100">
        <v>7.229470452801228</v>
      </c>
    </row>
    <row r="38" spans="1:5" ht="12.75">
      <c r="A38" s="95">
        <v>30</v>
      </c>
      <c r="B38" s="139" t="s">
        <v>110</v>
      </c>
      <c r="C38" s="72">
        <v>4679</v>
      </c>
      <c r="D38" s="72">
        <v>64881</v>
      </c>
      <c r="E38" s="100">
        <v>7.2116644318059215</v>
      </c>
    </row>
    <row r="39" spans="1:5" ht="12.75">
      <c r="A39" s="95">
        <v>31</v>
      </c>
      <c r="B39" s="139" t="s">
        <v>119</v>
      </c>
      <c r="C39" s="72">
        <v>1901</v>
      </c>
      <c r="D39" s="72">
        <v>27266</v>
      </c>
      <c r="E39" s="100">
        <v>6.97205310643292</v>
      </c>
    </row>
    <row r="40" spans="1:5" ht="12.75">
      <c r="A40" s="95">
        <v>32</v>
      </c>
      <c r="B40" s="139" t="s">
        <v>138</v>
      </c>
      <c r="C40" s="72">
        <v>5479</v>
      </c>
      <c r="D40" s="72">
        <v>80256</v>
      </c>
      <c r="E40" s="100">
        <v>6.826903907496012</v>
      </c>
    </row>
    <row r="41" spans="1:5" ht="12.75">
      <c r="A41" s="95">
        <v>33</v>
      </c>
      <c r="B41" s="139" t="s">
        <v>88</v>
      </c>
      <c r="C41" s="72">
        <v>7077</v>
      </c>
      <c r="D41" s="72">
        <v>107037</v>
      </c>
      <c r="E41" s="100">
        <v>6.611732391602904</v>
      </c>
    </row>
    <row r="42" spans="1:5" ht="12.75">
      <c r="A42" s="95">
        <v>34</v>
      </c>
      <c r="B42" s="139" t="s">
        <v>140</v>
      </c>
      <c r="C42" s="72">
        <v>3629</v>
      </c>
      <c r="D42" s="72">
        <v>56420</v>
      </c>
      <c r="E42" s="100">
        <v>6.432116270825948</v>
      </c>
    </row>
    <row r="43" spans="1:5" ht="12.75">
      <c r="A43" s="95">
        <v>35</v>
      </c>
      <c r="B43" s="139" t="s">
        <v>127</v>
      </c>
      <c r="C43" s="72">
        <v>6688</v>
      </c>
      <c r="D43" s="72">
        <v>104326</v>
      </c>
      <c r="E43" s="100">
        <v>6.4106742326936725</v>
      </c>
    </row>
    <row r="44" spans="1:5" ht="12.75">
      <c r="A44" s="95">
        <v>36</v>
      </c>
      <c r="B44" s="139" t="s">
        <v>120</v>
      </c>
      <c r="C44" s="72">
        <v>2924</v>
      </c>
      <c r="D44" s="72">
        <v>47836</v>
      </c>
      <c r="E44" s="100">
        <v>6.112551216656911</v>
      </c>
    </row>
    <row r="45" spans="1:5" ht="12.75">
      <c r="A45" s="95">
        <v>37</v>
      </c>
      <c r="B45" s="139" t="s">
        <v>139</v>
      </c>
      <c r="C45" s="72">
        <v>1727</v>
      </c>
      <c r="D45" s="72">
        <v>30291</v>
      </c>
      <c r="E45" s="100">
        <v>5.70136344128619</v>
      </c>
    </row>
    <row r="46" spans="1:5" ht="12.75">
      <c r="A46" s="95">
        <v>38</v>
      </c>
      <c r="B46" s="139" t="s">
        <v>71</v>
      </c>
      <c r="C46" s="72">
        <v>5338</v>
      </c>
      <c r="D46" s="72">
        <v>95004</v>
      </c>
      <c r="E46" s="100">
        <v>5.618710791124585</v>
      </c>
    </row>
    <row r="47" spans="1:5" ht="12.75">
      <c r="A47" s="95">
        <v>39</v>
      </c>
      <c r="B47" s="139" t="s">
        <v>70</v>
      </c>
      <c r="C47" s="72">
        <v>6425</v>
      </c>
      <c r="D47" s="72">
        <v>114788</v>
      </c>
      <c r="E47" s="100">
        <v>5.597274976478377</v>
      </c>
    </row>
    <row r="48" spans="1:5" ht="12.75">
      <c r="A48" s="95">
        <v>40</v>
      </c>
      <c r="B48" s="139" t="s">
        <v>137</v>
      </c>
      <c r="C48" s="72">
        <v>3799</v>
      </c>
      <c r="D48" s="72">
        <v>67904</v>
      </c>
      <c r="E48" s="100">
        <v>5.594663053722903</v>
      </c>
    </row>
    <row r="49" spans="1:5" ht="12.75">
      <c r="A49" s="95">
        <v>41</v>
      </c>
      <c r="B49" s="139" t="s">
        <v>118</v>
      </c>
      <c r="C49" s="72">
        <v>3597</v>
      </c>
      <c r="D49" s="72">
        <v>67626</v>
      </c>
      <c r="E49" s="100">
        <v>5.3189601632508205</v>
      </c>
    </row>
    <row r="50" spans="1:5" ht="12.75">
      <c r="A50" s="95">
        <v>42</v>
      </c>
      <c r="B50" s="139" t="s">
        <v>123</v>
      </c>
      <c r="C50" s="72">
        <v>3408</v>
      </c>
      <c r="D50" s="72">
        <v>64519</v>
      </c>
      <c r="E50" s="100">
        <v>5.282164943660008</v>
      </c>
    </row>
    <row r="51" spans="1:5" ht="12.75" customHeight="1">
      <c r="A51" s="95">
        <v>43</v>
      </c>
      <c r="B51" s="139" t="s">
        <v>104</v>
      </c>
      <c r="C51" s="72">
        <v>858</v>
      </c>
      <c r="D51" s="72">
        <v>16720</v>
      </c>
      <c r="E51" s="100">
        <v>5.131578947368421</v>
      </c>
    </row>
    <row r="52" spans="1:5" ht="12.75" customHeight="1">
      <c r="A52" s="95">
        <v>44</v>
      </c>
      <c r="B52" s="139" t="s">
        <v>103</v>
      </c>
      <c r="C52" s="72">
        <v>2874</v>
      </c>
      <c r="D52" s="72">
        <v>59067</v>
      </c>
      <c r="E52" s="100">
        <v>4.865661029000965</v>
      </c>
    </row>
    <row r="53" spans="1:5" s="91" customFormat="1" ht="12.75">
      <c r="A53" s="95">
        <v>45</v>
      </c>
      <c r="B53" s="139" t="s">
        <v>82</v>
      </c>
      <c r="C53" s="72">
        <v>2225</v>
      </c>
      <c r="D53" s="72">
        <v>47454</v>
      </c>
      <c r="E53" s="100">
        <v>4.688751211699752</v>
      </c>
    </row>
    <row r="54" spans="1:5" ht="12.75">
      <c r="A54" s="95">
        <v>46</v>
      </c>
      <c r="B54" s="139" t="s">
        <v>94</v>
      </c>
      <c r="C54" s="72">
        <v>2005</v>
      </c>
      <c r="D54" s="72">
        <v>43045</v>
      </c>
      <c r="E54" s="100">
        <v>4.657916134278081</v>
      </c>
    </row>
    <row r="55" spans="1:5" ht="12.75" customHeight="1">
      <c r="A55" s="97">
        <v>47</v>
      </c>
      <c r="B55" s="140" t="s">
        <v>90</v>
      </c>
      <c r="C55" s="78">
        <v>7338</v>
      </c>
      <c r="D55" s="78">
        <v>163768</v>
      </c>
      <c r="E55" s="102">
        <v>4.4807288359142206</v>
      </c>
    </row>
    <row r="56" spans="1:5" ht="12.75" customHeight="1">
      <c r="A56" s="163"/>
      <c r="B56" s="164"/>
      <c r="C56" s="79"/>
      <c r="D56" s="79"/>
      <c r="E56" s="165"/>
    </row>
    <row r="57" spans="1:8" ht="12.75" customHeight="1">
      <c r="A57" s="163"/>
      <c r="B57" s="164"/>
      <c r="C57" s="79"/>
      <c r="D57" s="79"/>
      <c r="E57" s="165"/>
      <c r="H57" s="85">
        <v>8</v>
      </c>
    </row>
    <row r="58" spans="1:4" s="89" customFormat="1" ht="14.25" customHeight="1">
      <c r="A58" s="62"/>
      <c r="B58"/>
      <c r="D58" s="105" t="s">
        <v>292</v>
      </c>
    </row>
    <row r="59" spans="1:5" ht="12.75" customHeight="1">
      <c r="A59" s="169" t="s">
        <v>155</v>
      </c>
      <c r="B59" s="181" t="s">
        <v>156</v>
      </c>
      <c r="C59" s="177" t="s">
        <v>157</v>
      </c>
      <c r="D59" s="177" t="s">
        <v>266</v>
      </c>
      <c r="E59" s="177" t="s">
        <v>158</v>
      </c>
    </row>
    <row r="60" spans="1:5" ht="24.75" customHeight="1">
      <c r="A60" s="180"/>
      <c r="B60" s="182"/>
      <c r="C60" s="184"/>
      <c r="D60" s="184"/>
      <c r="E60" s="184"/>
    </row>
    <row r="61" spans="1:5" s="91" customFormat="1" ht="15.75" customHeight="1">
      <c r="A61" s="168"/>
      <c r="B61" s="183"/>
      <c r="C61" s="185"/>
      <c r="D61" s="185"/>
      <c r="E61" s="185"/>
    </row>
    <row r="62" spans="1:5" ht="12.75" customHeight="1">
      <c r="A62" s="95">
        <v>48</v>
      </c>
      <c r="B62" s="139" t="s">
        <v>99</v>
      </c>
      <c r="C62" s="72">
        <v>1502</v>
      </c>
      <c r="D62" s="72">
        <v>33950</v>
      </c>
      <c r="E62" s="100">
        <v>4.424153166421208</v>
      </c>
    </row>
    <row r="63" spans="1:5" s="91" customFormat="1" ht="12.75">
      <c r="A63" s="95">
        <v>49</v>
      </c>
      <c r="B63" s="139" t="s">
        <v>75</v>
      </c>
      <c r="C63" s="72">
        <v>2051</v>
      </c>
      <c r="D63" s="72">
        <v>47247</v>
      </c>
      <c r="E63" s="100">
        <v>4.341016360827143</v>
      </c>
    </row>
    <row r="64" spans="1:5" ht="12.75">
      <c r="A64" s="95">
        <v>50</v>
      </c>
      <c r="B64" s="139" t="s">
        <v>100</v>
      </c>
      <c r="C64" s="72">
        <v>3175</v>
      </c>
      <c r="D64" s="72">
        <v>73418</v>
      </c>
      <c r="E64" s="100">
        <v>4.324552562042006</v>
      </c>
    </row>
    <row r="65" spans="1:5" ht="12.75">
      <c r="A65" s="95">
        <v>51</v>
      </c>
      <c r="B65" s="139" t="s">
        <v>96</v>
      </c>
      <c r="C65" s="72">
        <v>1297</v>
      </c>
      <c r="D65" s="72">
        <v>30925</v>
      </c>
      <c r="E65" s="100">
        <v>4.194017784963622</v>
      </c>
    </row>
    <row r="66" spans="1:5" ht="12.75">
      <c r="A66" s="95">
        <v>52</v>
      </c>
      <c r="B66" s="139" t="s">
        <v>98</v>
      </c>
      <c r="C66" s="72">
        <v>1625</v>
      </c>
      <c r="D66" s="72">
        <v>39453</v>
      </c>
      <c r="E66" s="100">
        <v>4.118824930930474</v>
      </c>
    </row>
    <row r="67" spans="1:5" ht="12.75">
      <c r="A67" s="95">
        <v>53</v>
      </c>
      <c r="B67" s="139" t="s">
        <v>93</v>
      </c>
      <c r="C67" s="72">
        <v>3045</v>
      </c>
      <c r="D67" s="72">
        <v>74054</v>
      </c>
      <c r="E67" s="100">
        <v>4.111864315229427</v>
      </c>
    </row>
    <row r="68" spans="1:5" ht="12.75">
      <c r="A68" s="95">
        <v>54</v>
      </c>
      <c r="B68" s="139" t="s">
        <v>74</v>
      </c>
      <c r="C68" s="72">
        <v>2240</v>
      </c>
      <c r="D68" s="72">
        <v>60793</v>
      </c>
      <c r="E68" s="100">
        <v>3.6846347441317255</v>
      </c>
    </row>
    <row r="69" spans="1:5" ht="12.75">
      <c r="A69" s="95">
        <v>55</v>
      </c>
      <c r="B69" s="139" t="s">
        <v>78</v>
      </c>
      <c r="C69" s="72">
        <v>1376</v>
      </c>
      <c r="D69" s="72">
        <v>38190</v>
      </c>
      <c r="E69" s="100">
        <v>3.6030374443571613</v>
      </c>
    </row>
    <row r="70" spans="1:5" ht="12.75">
      <c r="A70" s="95">
        <v>56</v>
      </c>
      <c r="B70" s="139" t="s">
        <v>72</v>
      </c>
      <c r="C70" s="72">
        <v>1601</v>
      </c>
      <c r="D70" s="72">
        <v>45335</v>
      </c>
      <c r="E70" s="100">
        <v>3.531487812948053</v>
      </c>
    </row>
    <row r="71" spans="1:5" ht="12.75">
      <c r="A71" s="95">
        <v>57</v>
      </c>
      <c r="B71" s="139" t="s">
        <v>101</v>
      </c>
      <c r="C71" s="72">
        <v>3429</v>
      </c>
      <c r="D71" s="72">
        <v>97608</v>
      </c>
      <c r="E71" s="100">
        <v>3.513031718711581</v>
      </c>
    </row>
    <row r="72" spans="1:5" ht="12.75">
      <c r="A72" s="95">
        <v>58</v>
      </c>
      <c r="B72" s="139" t="s">
        <v>97</v>
      </c>
      <c r="C72" s="72">
        <v>2924</v>
      </c>
      <c r="D72" s="72">
        <v>92791</v>
      </c>
      <c r="E72" s="100">
        <v>3.151167677899797</v>
      </c>
    </row>
    <row r="73" spans="1:5" ht="12.75">
      <c r="A73" s="95">
        <v>59</v>
      </c>
      <c r="B73" s="139" t="s">
        <v>73</v>
      </c>
      <c r="C73" s="72">
        <v>1993</v>
      </c>
      <c r="D73" s="72">
        <v>64019</v>
      </c>
      <c r="E73" s="100">
        <v>3.113138287071026</v>
      </c>
    </row>
    <row r="74" spans="1:5" ht="12.75">
      <c r="A74" s="95">
        <v>60</v>
      </c>
      <c r="B74" s="139" t="s">
        <v>102</v>
      </c>
      <c r="C74" s="72">
        <v>1780</v>
      </c>
      <c r="D74" s="72">
        <v>57816</v>
      </c>
      <c r="E74" s="100">
        <v>3.0787325307873252</v>
      </c>
    </row>
    <row r="75" spans="1:5" ht="12.75">
      <c r="A75" s="95">
        <v>61</v>
      </c>
      <c r="B75" s="139" t="s">
        <v>83</v>
      </c>
      <c r="C75" s="72">
        <v>1973</v>
      </c>
      <c r="D75" s="72">
        <v>64549</v>
      </c>
      <c r="E75" s="100">
        <v>3.0565926660366545</v>
      </c>
    </row>
    <row r="76" spans="1:5" ht="12.75">
      <c r="A76" s="95">
        <v>62</v>
      </c>
      <c r="B76" s="139" t="s">
        <v>66</v>
      </c>
      <c r="C76" s="72">
        <v>1995</v>
      </c>
      <c r="D76" s="72">
        <v>66353</v>
      </c>
      <c r="E76" s="100">
        <v>3.0066462707036608</v>
      </c>
    </row>
    <row r="77" spans="1:5" ht="12.75">
      <c r="A77" s="95">
        <v>63</v>
      </c>
      <c r="B77" s="139" t="s">
        <v>84</v>
      </c>
      <c r="C77" s="72">
        <v>4037</v>
      </c>
      <c r="D77" s="72">
        <v>139238</v>
      </c>
      <c r="E77" s="100">
        <v>2.8993521883393902</v>
      </c>
    </row>
    <row r="78" spans="1:5" ht="12.75">
      <c r="A78" s="95">
        <v>64</v>
      </c>
      <c r="B78" s="139" t="s">
        <v>76</v>
      </c>
      <c r="C78" s="72">
        <v>3567</v>
      </c>
      <c r="D78" s="72">
        <v>126986</v>
      </c>
      <c r="E78" s="100">
        <v>2.808971067676752</v>
      </c>
    </row>
    <row r="79" spans="1:5" ht="12.75">
      <c r="A79" s="95">
        <v>65</v>
      </c>
      <c r="B79" s="139" t="s">
        <v>79</v>
      </c>
      <c r="C79" s="72">
        <v>1718</v>
      </c>
      <c r="D79" s="72">
        <v>61251</v>
      </c>
      <c r="E79" s="100">
        <v>2.8048521656789274</v>
      </c>
    </row>
    <row r="80" spans="1:5" ht="12.75">
      <c r="A80" s="95">
        <v>66</v>
      </c>
      <c r="B80" s="139" t="s">
        <v>106</v>
      </c>
      <c r="C80" s="72">
        <v>4276</v>
      </c>
      <c r="D80" s="72">
        <v>157407</v>
      </c>
      <c r="E80" s="100">
        <v>2.7165246780638728</v>
      </c>
    </row>
    <row r="81" spans="1:5" ht="12.75">
      <c r="A81" s="95">
        <v>67</v>
      </c>
      <c r="B81" s="139" t="s">
        <v>81</v>
      </c>
      <c r="C81" s="72">
        <v>1689</v>
      </c>
      <c r="D81" s="72">
        <v>62966</v>
      </c>
      <c r="E81" s="100">
        <v>2.682400025410539</v>
      </c>
    </row>
    <row r="82" spans="1:5" ht="12.75">
      <c r="A82" s="95">
        <v>68</v>
      </c>
      <c r="B82" s="139" t="s">
        <v>80</v>
      </c>
      <c r="C82" s="72">
        <v>757</v>
      </c>
      <c r="D82" s="72">
        <v>28376</v>
      </c>
      <c r="E82" s="100">
        <v>2.6677473921623904</v>
      </c>
    </row>
    <row r="83" spans="1:5" ht="12.75">
      <c r="A83" s="95">
        <v>69</v>
      </c>
      <c r="B83" s="139" t="s">
        <v>108</v>
      </c>
      <c r="C83" s="72">
        <v>2933</v>
      </c>
      <c r="D83" s="72">
        <v>111186</v>
      </c>
      <c r="E83" s="100">
        <v>2.637922040544673</v>
      </c>
    </row>
    <row r="84" spans="1:5" ht="12.75">
      <c r="A84" s="95">
        <v>70</v>
      </c>
      <c r="B84" s="139" t="s">
        <v>105</v>
      </c>
      <c r="C84" s="72">
        <v>889</v>
      </c>
      <c r="D84" s="72">
        <v>35608</v>
      </c>
      <c r="E84" s="100">
        <v>2.49662997079308</v>
      </c>
    </row>
    <row r="85" spans="1:5" ht="12.75">
      <c r="A85" s="95">
        <v>71</v>
      </c>
      <c r="B85" s="139" t="s">
        <v>85</v>
      </c>
      <c r="C85" s="72">
        <v>905</v>
      </c>
      <c r="D85" s="72">
        <v>45601</v>
      </c>
      <c r="E85" s="100">
        <v>1.9846056007543695</v>
      </c>
    </row>
    <row r="86" spans="1:5" ht="12.75">
      <c r="A86" s="95">
        <v>72</v>
      </c>
      <c r="B86" s="139" t="s">
        <v>86</v>
      </c>
      <c r="C86" s="72">
        <v>2078</v>
      </c>
      <c r="D86" s="72">
        <v>112761</v>
      </c>
      <c r="E86" s="100">
        <v>1.8428357322123785</v>
      </c>
    </row>
    <row r="87" spans="1:5" ht="12.75">
      <c r="A87" s="95">
        <v>73</v>
      </c>
      <c r="B87" s="139" t="s">
        <v>67</v>
      </c>
      <c r="C87" s="72">
        <v>841</v>
      </c>
      <c r="D87" s="72">
        <v>55939</v>
      </c>
      <c r="E87" s="100">
        <v>1.5034233718872343</v>
      </c>
    </row>
    <row r="88" spans="1:5" ht="12.75" customHeight="1">
      <c r="A88" s="95">
        <v>74</v>
      </c>
      <c r="B88" s="139" t="s">
        <v>61</v>
      </c>
      <c r="C88" s="72">
        <v>634</v>
      </c>
      <c r="D88" s="72">
        <v>42241</v>
      </c>
      <c r="E88" s="100">
        <v>1.5009114367557586</v>
      </c>
    </row>
    <row r="89" spans="1:5" ht="12.75" customHeight="1">
      <c r="A89" s="95">
        <v>75</v>
      </c>
      <c r="B89" s="139" t="s">
        <v>62</v>
      </c>
      <c r="C89" s="72">
        <v>1612</v>
      </c>
      <c r="D89" s="72">
        <v>108647</v>
      </c>
      <c r="E89" s="100">
        <v>1.4837041059578266</v>
      </c>
    </row>
    <row r="90" spans="1:5" ht="12.75" customHeight="1">
      <c r="A90" s="95">
        <v>76</v>
      </c>
      <c r="B90" s="139" t="s">
        <v>68</v>
      </c>
      <c r="C90" s="72">
        <v>753</v>
      </c>
      <c r="D90" s="72">
        <v>55948</v>
      </c>
      <c r="E90" s="100">
        <v>1.3458926145706727</v>
      </c>
    </row>
    <row r="91" spans="1:5" ht="12.75" customHeight="1">
      <c r="A91" s="95">
        <v>77</v>
      </c>
      <c r="B91" s="139" t="s">
        <v>65</v>
      </c>
      <c r="C91" s="72">
        <v>1026</v>
      </c>
      <c r="D91" s="72">
        <v>119171</v>
      </c>
      <c r="E91" s="100">
        <v>0.8609477137894287</v>
      </c>
    </row>
    <row r="92" spans="1:5" s="91" customFormat="1" ht="12.75">
      <c r="A92" s="95">
        <v>78</v>
      </c>
      <c r="B92" s="139" t="s">
        <v>63</v>
      </c>
      <c r="C92" s="72">
        <v>514</v>
      </c>
      <c r="D92" s="72">
        <v>61728</v>
      </c>
      <c r="E92" s="100">
        <v>0.8326853291861068</v>
      </c>
    </row>
    <row r="93" spans="1:5" ht="12.75">
      <c r="A93" s="97">
        <v>79</v>
      </c>
      <c r="B93" s="140" t="s">
        <v>64</v>
      </c>
      <c r="C93" s="78">
        <v>749</v>
      </c>
      <c r="D93" s="78">
        <v>93672</v>
      </c>
      <c r="E93" s="102">
        <v>0.7995985993680075</v>
      </c>
    </row>
    <row r="94" spans="1:5" ht="12.75" customHeight="1">
      <c r="A94" s="62"/>
      <c r="B94"/>
      <c r="C94" s="89"/>
      <c r="D94" s="1"/>
      <c r="E94" s="89"/>
    </row>
    <row r="95" spans="1:5" ht="12.75" customHeight="1">
      <c r="A95" s="62"/>
      <c r="B95"/>
      <c r="C95" s="89"/>
      <c r="D95" s="1"/>
      <c r="E95" s="98"/>
    </row>
    <row r="96" spans="1:5" ht="12.75" customHeight="1">
      <c r="A96" s="169" t="s">
        <v>155</v>
      </c>
      <c r="B96" s="181" t="s">
        <v>156</v>
      </c>
      <c r="C96" s="177" t="s">
        <v>157</v>
      </c>
      <c r="D96" s="177" t="s">
        <v>266</v>
      </c>
      <c r="E96" s="177" t="s">
        <v>158</v>
      </c>
    </row>
    <row r="97" spans="1:5" ht="24.75" customHeight="1">
      <c r="A97" s="180"/>
      <c r="B97" s="182"/>
      <c r="C97" s="178"/>
      <c r="D97" s="178"/>
      <c r="E97" s="178"/>
    </row>
    <row r="98" spans="1:5" s="91" customFormat="1" ht="15.75" customHeight="1">
      <c r="A98" s="168"/>
      <c r="B98" s="183"/>
      <c r="C98" s="179"/>
      <c r="D98" s="179"/>
      <c r="E98" s="179"/>
    </row>
    <row r="99" spans="1:5" s="91" customFormat="1" ht="12.75">
      <c r="A99" s="92"/>
      <c r="B99" s="93" t="s">
        <v>59</v>
      </c>
      <c r="C99" s="93">
        <v>355262</v>
      </c>
      <c r="D99" s="57">
        <v>5389180</v>
      </c>
      <c r="E99" s="94">
        <v>6.592134610460218</v>
      </c>
    </row>
    <row r="100" spans="1:5" ht="12.75">
      <c r="A100" s="99">
        <v>1</v>
      </c>
      <c r="B100" s="72" t="s">
        <v>135</v>
      </c>
      <c r="C100" s="72">
        <v>90145</v>
      </c>
      <c r="D100" s="72">
        <v>771947</v>
      </c>
      <c r="E100" s="100">
        <v>11.6776151730624</v>
      </c>
    </row>
    <row r="101" spans="1:5" ht="12.75">
      <c r="A101" s="96">
        <v>2</v>
      </c>
      <c r="B101" s="72" t="s">
        <v>107</v>
      </c>
      <c r="C101" s="72">
        <v>68822</v>
      </c>
      <c r="D101" s="72">
        <v>657119</v>
      </c>
      <c r="E101" s="100">
        <v>10.473293269560005</v>
      </c>
    </row>
    <row r="102" spans="1:5" ht="12.75">
      <c r="A102" s="96">
        <v>3</v>
      </c>
      <c r="B102" s="72" t="s">
        <v>121</v>
      </c>
      <c r="C102" s="72">
        <v>76511</v>
      </c>
      <c r="D102" s="72">
        <v>798596</v>
      </c>
      <c r="E102" s="100">
        <v>9.580689109386974</v>
      </c>
    </row>
    <row r="103" spans="1:5" ht="12.75">
      <c r="A103" s="96">
        <v>4</v>
      </c>
      <c r="B103" s="72" t="s">
        <v>87</v>
      </c>
      <c r="C103" s="72">
        <v>47058</v>
      </c>
      <c r="D103" s="72">
        <v>708498</v>
      </c>
      <c r="E103" s="100">
        <v>6.641938297638101</v>
      </c>
    </row>
    <row r="104" spans="1:5" ht="12.75">
      <c r="A104" s="96">
        <v>5</v>
      </c>
      <c r="B104" s="72" t="s">
        <v>69</v>
      </c>
      <c r="C104" s="72">
        <v>23215</v>
      </c>
      <c r="D104" s="72">
        <v>554172</v>
      </c>
      <c r="E104" s="100">
        <v>4.189132615866554</v>
      </c>
    </row>
    <row r="105" spans="1:5" ht="12.75">
      <c r="A105" s="96">
        <v>6</v>
      </c>
      <c r="B105" s="72" t="s">
        <v>95</v>
      </c>
      <c r="C105" s="72">
        <v>24629</v>
      </c>
      <c r="D105" s="72">
        <v>694763</v>
      </c>
      <c r="E105" s="100">
        <v>3.5449498605999454</v>
      </c>
    </row>
    <row r="106" spans="1:5" ht="12.75">
      <c r="A106" s="96">
        <v>7</v>
      </c>
      <c r="B106" s="72" t="s">
        <v>77</v>
      </c>
      <c r="C106" s="72">
        <v>16758</v>
      </c>
      <c r="D106" s="72">
        <v>600386</v>
      </c>
      <c r="E106" s="100">
        <v>2.7912043252174437</v>
      </c>
    </row>
    <row r="107" spans="1:5" ht="12.75">
      <c r="A107" s="101">
        <v>8</v>
      </c>
      <c r="B107" s="78" t="s">
        <v>60</v>
      </c>
      <c r="C107" s="78">
        <v>8124</v>
      </c>
      <c r="D107" s="78">
        <v>603699</v>
      </c>
      <c r="E107" s="102">
        <v>1.345703736464695</v>
      </c>
    </row>
    <row r="108" spans="1:5" ht="12.75">
      <c r="A108" s="103"/>
      <c r="D108" s="60"/>
      <c r="E108" s="104"/>
    </row>
    <row r="109" spans="1:4" ht="12.75">
      <c r="A109" s="103"/>
      <c r="D109" s="60"/>
    </row>
    <row r="110" spans="1:5" ht="12.75">
      <c r="A110" s="103"/>
      <c r="D110" s="60"/>
      <c r="E110" s="104"/>
    </row>
    <row r="111" spans="1:5" ht="12.75">
      <c r="A111" s="103"/>
      <c r="E111" s="104"/>
    </row>
    <row r="112" spans="1:5" ht="12.75">
      <c r="A112" s="103"/>
      <c r="D112" s="60"/>
      <c r="E112" s="104"/>
    </row>
    <row r="113" spans="1:8" ht="12.75">
      <c r="A113" s="103"/>
      <c r="D113" s="60"/>
      <c r="E113" s="104"/>
      <c r="H113" s="85">
        <v>9</v>
      </c>
    </row>
    <row r="114" spans="1:5" ht="12.75">
      <c r="A114" s="103"/>
      <c r="D114" s="60"/>
      <c r="E114" s="104"/>
    </row>
    <row r="115" spans="1:5" ht="12.75">
      <c r="A115" s="103"/>
      <c r="D115" s="60"/>
      <c r="E115" s="104"/>
    </row>
    <row r="116" spans="1:5" ht="12.75">
      <c r="A116" s="103"/>
      <c r="D116" s="60"/>
      <c r="E116" s="104"/>
    </row>
    <row r="117" spans="1:5" ht="12.75">
      <c r="A117" s="103"/>
      <c r="D117" s="60"/>
      <c r="E117" s="104"/>
    </row>
    <row r="118" spans="1:5" ht="12.75">
      <c r="A118" s="103"/>
      <c r="D118" s="60"/>
      <c r="E118" s="104"/>
    </row>
    <row r="119" spans="1:5" ht="12.75">
      <c r="A119" s="103"/>
      <c r="D119" s="60"/>
      <c r="E119" s="104"/>
    </row>
    <row r="120" spans="1:5" ht="12.75">
      <c r="A120" s="103"/>
      <c r="D120" s="60"/>
      <c r="E120" s="104"/>
    </row>
    <row r="121" spans="1:5" ht="12.75">
      <c r="A121" s="103"/>
      <c r="D121" s="60"/>
      <c r="E121" s="104"/>
    </row>
    <row r="122" spans="1:5" ht="12.75">
      <c r="A122" s="103"/>
      <c r="D122" s="60"/>
      <c r="E122" s="104"/>
    </row>
    <row r="123" spans="1:5" ht="12.75">
      <c r="A123" s="103"/>
      <c r="D123" s="60"/>
      <c r="E123" s="104"/>
    </row>
    <row r="124" spans="1:5" ht="12.75">
      <c r="A124" s="103"/>
      <c r="D124" s="60"/>
      <c r="E124" s="104"/>
    </row>
    <row r="125" spans="1:5" ht="12.75">
      <c r="A125" s="103"/>
      <c r="D125" s="60"/>
      <c r="E125" s="104"/>
    </row>
    <row r="126" spans="1:5" ht="12.75">
      <c r="A126" s="103"/>
      <c r="D126" s="60"/>
      <c r="E126" s="104"/>
    </row>
    <row r="127" spans="1:5" ht="12.75">
      <c r="A127" s="103"/>
      <c r="D127" s="60"/>
      <c r="E127" s="104"/>
    </row>
    <row r="128" spans="1:5" ht="12.75">
      <c r="A128" s="103"/>
      <c r="D128" s="60"/>
      <c r="E128" s="104"/>
    </row>
    <row r="129" spans="1:5" ht="12.75">
      <c r="A129" s="103"/>
      <c r="D129" s="60"/>
      <c r="E129" s="104"/>
    </row>
    <row r="130" spans="1:5" ht="12.75">
      <c r="A130" s="103"/>
      <c r="D130" s="60"/>
      <c r="E130" s="104"/>
    </row>
    <row r="131" spans="1:5" ht="12.75">
      <c r="A131" s="103"/>
      <c r="D131" s="60"/>
      <c r="E131" s="104"/>
    </row>
    <row r="132" spans="1:5" ht="12.75">
      <c r="A132" s="103"/>
      <c r="D132" s="60"/>
      <c r="E132" s="104"/>
    </row>
    <row r="133" spans="1:5" ht="12.75">
      <c r="A133" s="103"/>
      <c r="D133" s="60"/>
      <c r="E133" s="104"/>
    </row>
    <row r="134" spans="1:5" ht="12.75">
      <c r="A134" s="103"/>
      <c r="D134" s="60"/>
      <c r="E134" s="104"/>
    </row>
    <row r="135" spans="1:5" ht="12.75">
      <c r="A135" s="103"/>
      <c r="D135" s="60"/>
      <c r="E135" s="104"/>
    </row>
    <row r="136" spans="1:5" ht="12.75">
      <c r="A136" s="103"/>
      <c r="D136" s="60"/>
      <c r="E136" s="104"/>
    </row>
    <row r="137" spans="1:5" ht="12.75">
      <c r="A137" s="103"/>
      <c r="D137" s="60"/>
      <c r="E137" s="104"/>
    </row>
    <row r="138" spans="1:5" ht="12.75">
      <c r="A138" s="103"/>
      <c r="D138" s="60"/>
      <c r="E138" s="104"/>
    </row>
    <row r="139" spans="1:5" ht="12.75">
      <c r="A139" s="103"/>
      <c r="D139" s="60"/>
      <c r="E139" s="104"/>
    </row>
    <row r="140" spans="1:5" ht="12.75">
      <c r="A140" s="103"/>
      <c r="D140" s="60"/>
      <c r="E140" s="104"/>
    </row>
    <row r="141" spans="1:5" ht="12.75">
      <c r="A141" s="103"/>
      <c r="D141" s="60"/>
      <c r="E141" s="104"/>
    </row>
    <row r="142" spans="1:5" ht="12.75">
      <c r="A142" s="103"/>
      <c r="D142" s="60"/>
      <c r="E142" s="104"/>
    </row>
    <row r="143" spans="1:5" ht="12.75">
      <c r="A143" s="103"/>
      <c r="D143" s="60"/>
      <c r="E143" s="104"/>
    </row>
    <row r="144" spans="1:5" ht="12.75">
      <c r="A144" s="103"/>
      <c r="D144" s="60"/>
      <c r="E144" s="104"/>
    </row>
    <row r="145" spans="1:5" ht="12.75">
      <c r="A145" s="103"/>
      <c r="D145" s="60"/>
      <c r="E145" s="104"/>
    </row>
    <row r="146" spans="1:5" ht="12.75">
      <c r="A146" s="103"/>
      <c r="D146" s="60"/>
      <c r="E146" s="104"/>
    </row>
    <row r="147" spans="1:5" ht="12.75">
      <c r="A147" s="103"/>
      <c r="D147" s="60"/>
      <c r="E147" s="104"/>
    </row>
    <row r="148" spans="1:5" ht="12.75">
      <c r="A148" s="103"/>
      <c r="D148" s="60"/>
      <c r="E148" s="104"/>
    </row>
    <row r="149" spans="1:5" ht="12.75">
      <c r="A149" s="103"/>
      <c r="D149" s="60"/>
      <c r="E149" s="104"/>
    </row>
    <row r="150" spans="1:5" ht="12.75">
      <c r="A150" s="103"/>
      <c r="D150" s="60"/>
      <c r="E150" s="104"/>
    </row>
    <row r="151" spans="1:5" ht="12.75">
      <c r="A151" s="103"/>
      <c r="D151" s="60"/>
      <c r="E151" s="104"/>
    </row>
    <row r="152" spans="1:5" ht="12.75">
      <c r="A152" s="103"/>
      <c r="D152" s="60"/>
      <c r="E152" s="104"/>
    </row>
    <row r="153" spans="1:5" ht="12.75">
      <c r="A153" s="103"/>
      <c r="D153" s="60"/>
      <c r="E153" s="104"/>
    </row>
    <row r="154" spans="1:5" ht="12.75">
      <c r="A154" s="103"/>
      <c r="D154" s="60"/>
      <c r="E154" s="104"/>
    </row>
    <row r="155" spans="1:5" ht="12.75">
      <c r="A155" s="103"/>
      <c r="D155" s="60"/>
      <c r="E155" s="104"/>
    </row>
    <row r="156" spans="1:5" ht="12.75">
      <c r="A156" s="103"/>
      <c r="D156" s="60"/>
      <c r="E156" s="104"/>
    </row>
    <row r="157" spans="1:5" ht="12.75">
      <c r="A157" s="103"/>
      <c r="D157" s="60"/>
      <c r="E157" s="104"/>
    </row>
    <row r="158" spans="1:5" ht="12.75">
      <c r="A158" s="103"/>
      <c r="D158" s="60"/>
      <c r="E158" s="104"/>
    </row>
    <row r="159" spans="1:5" ht="12.75">
      <c r="A159" s="103"/>
      <c r="D159" s="60"/>
      <c r="E159" s="104"/>
    </row>
    <row r="160" spans="1:5" ht="12.75">
      <c r="A160" s="103"/>
      <c r="D160" s="60"/>
      <c r="E160" s="104"/>
    </row>
    <row r="161" spans="1:5" ht="12.75">
      <c r="A161" s="103"/>
      <c r="D161" s="60"/>
      <c r="E161" s="104"/>
    </row>
    <row r="162" spans="1:5" ht="12.75">
      <c r="A162" s="103"/>
      <c r="D162" s="60"/>
      <c r="E162" s="104"/>
    </row>
    <row r="163" spans="1:5" ht="12.75">
      <c r="A163" s="103"/>
      <c r="D163" s="60"/>
      <c r="E163" s="104"/>
    </row>
    <row r="164" spans="1:5" ht="12.75">
      <c r="A164" s="103"/>
      <c r="D164" s="60"/>
      <c r="E164" s="104"/>
    </row>
    <row r="165" spans="1:5" ht="12.75">
      <c r="A165" s="103"/>
      <c r="D165" s="60"/>
      <c r="E165" s="104"/>
    </row>
    <row r="166" spans="1:5" ht="12.75">
      <c r="A166" s="103"/>
      <c r="D166" s="60"/>
      <c r="E166" s="104"/>
    </row>
    <row r="167" spans="1:5" ht="12.75">
      <c r="A167" s="103"/>
      <c r="D167" s="60"/>
      <c r="E167" s="104"/>
    </row>
    <row r="168" spans="1:5" ht="12.75">
      <c r="A168" s="103"/>
      <c r="D168" s="60"/>
      <c r="E168" s="104"/>
    </row>
    <row r="169" spans="1:5" ht="12.75">
      <c r="A169" s="103"/>
      <c r="D169" s="60"/>
      <c r="E169" s="104"/>
    </row>
    <row r="170" spans="1:5" ht="12.75">
      <c r="A170" s="103"/>
      <c r="D170" s="60"/>
      <c r="E170" s="104"/>
    </row>
    <row r="171" spans="1:5" ht="12.75">
      <c r="A171" s="103"/>
      <c r="D171" s="60"/>
      <c r="E171" s="104"/>
    </row>
    <row r="172" spans="1:5" ht="12.75">
      <c r="A172" s="103"/>
      <c r="D172" s="60"/>
      <c r="E172" s="104"/>
    </row>
    <row r="173" spans="1:5" ht="12.75">
      <c r="A173" s="103"/>
      <c r="D173" s="60"/>
      <c r="E173" s="104"/>
    </row>
    <row r="174" spans="1:5" ht="12.75">
      <c r="A174" s="103"/>
      <c r="D174" s="60"/>
      <c r="E174" s="104"/>
    </row>
    <row r="175" spans="1:5" ht="12.75">
      <c r="A175" s="103"/>
      <c r="D175" s="60"/>
      <c r="E175" s="104"/>
    </row>
    <row r="176" spans="1:5" ht="12.75">
      <c r="A176" s="103"/>
      <c r="D176" s="60"/>
      <c r="E176" s="104"/>
    </row>
    <row r="177" spans="1:5" ht="12.75">
      <c r="A177" s="103"/>
      <c r="D177" s="60"/>
      <c r="E177" s="104"/>
    </row>
    <row r="178" spans="1:5" ht="12.75">
      <c r="A178" s="103"/>
      <c r="D178" s="60"/>
      <c r="E178" s="104"/>
    </row>
    <row r="179" spans="1:5" ht="12.75">
      <c r="A179" s="103"/>
      <c r="D179" s="60"/>
      <c r="E179" s="104"/>
    </row>
    <row r="180" spans="1:5" ht="12.75">
      <c r="A180" s="103"/>
      <c r="D180" s="60"/>
      <c r="E180" s="104"/>
    </row>
    <row r="181" spans="1:5" ht="12.75">
      <c r="A181" s="103"/>
      <c r="D181" s="60"/>
      <c r="E181" s="104"/>
    </row>
    <row r="182" spans="1:5" ht="12.75">
      <c r="A182" s="103"/>
      <c r="D182" s="60"/>
      <c r="E182" s="104"/>
    </row>
    <row r="183" spans="1:5" ht="12.75">
      <c r="A183" s="103"/>
      <c r="D183" s="60"/>
      <c r="E183" s="104"/>
    </row>
    <row r="184" spans="1:5" ht="12.75">
      <c r="A184" s="103"/>
      <c r="D184" s="60"/>
      <c r="E184" s="104"/>
    </row>
    <row r="185" spans="1:5" ht="12.75">
      <c r="A185" s="103"/>
      <c r="D185" s="60"/>
      <c r="E185" s="104"/>
    </row>
    <row r="186" spans="1:5" ht="12.75">
      <c r="A186" s="103"/>
      <c r="D186" s="60"/>
      <c r="E186" s="104"/>
    </row>
    <row r="187" spans="1:5" ht="12.75">
      <c r="A187" s="103"/>
      <c r="D187" s="60"/>
      <c r="E187" s="104"/>
    </row>
    <row r="188" spans="1:5" ht="12.75">
      <c r="A188" s="103"/>
      <c r="D188" s="60"/>
      <c r="E188" s="104"/>
    </row>
    <row r="189" spans="1:5" ht="12.75">
      <c r="A189" s="103"/>
      <c r="D189" s="60"/>
      <c r="E189" s="104"/>
    </row>
    <row r="190" spans="1:5" ht="12.75">
      <c r="A190" s="103"/>
      <c r="D190" s="60"/>
      <c r="E190" s="104"/>
    </row>
    <row r="191" spans="1:5" ht="12.75">
      <c r="A191" s="103"/>
      <c r="D191" s="60"/>
      <c r="E191" s="104"/>
    </row>
    <row r="192" spans="1:5" ht="12.75">
      <c r="A192" s="103"/>
      <c r="D192" s="60"/>
      <c r="E192" s="104"/>
    </row>
    <row r="193" spans="1:5" ht="12.75">
      <c r="A193" s="103"/>
      <c r="D193" s="60"/>
      <c r="E193" s="104"/>
    </row>
    <row r="194" spans="1:5" ht="12.75">
      <c r="A194" s="103"/>
      <c r="D194" s="60"/>
      <c r="E194" s="104"/>
    </row>
    <row r="195" spans="1:5" ht="12.75">
      <c r="A195" s="103"/>
      <c r="D195" s="60"/>
      <c r="E195" s="104"/>
    </row>
    <row r="196" spans="1:5" ht="12.75">
      <c r="A196" s="103"/>
      <c r="D196" s="60"/>
      <c r="E196" s="104"/>
    </row>
    <row r="197" spans="1:5" ht="12.75">
      <c r="A197" s="103"/>
      <c r="D197" s="60"/>
      <c r="E197" s="104"/>
    </row>
    <row r="198" spans="1:5" ht="12.75">
      <c r="A198" s="103"/>
      <c r="D198" s="60"/>
      <c r="E198" s="104"/>
    </row>
    <row r="199" spans="1:5" ht="12.75">
      <c r="A199" s="103"/>
      <c r="D199" s="60"/>
      <c r="E199" s="104"/>
    </row>
    <row r="200" spans="1:5" ht="12.75">
      <c r="A200" s="103"/>
      <c r="D200" s="60"/>
      <c r="E200" s="104"/>
    </row>
    <row r="201" spans="1:5" ht="12.75">
      <c r="A201" s="103"/>
      <c r="D201" s="60"/>
      <c r="E201" s="104"/>
    </row>
    <row r="202" spans="1:5" ht="12.75">
      <c r="A202" s="103"/>
      <c r="D202" s="60"/>
      <c r="E202" s="104"/>
    </row>
    <row r="203" spans="1:5" ht="12.75">
      <c r="A203" s="103"/>
      <c r="D203" s="60"/>
      <c r="E203" s="104"/>
    </row>
    <row r="204" spans="1:5" ht="12.75">
      <c r="A204" s="103"/>
      <c r="D204" s="60"/>
      <c r="E204" s="104"/>
    </row>
    <row r="205" spans="1:5" ht="12.75">
      <c r="A205" s="103"/>
      <c r="D205" s="60"/>
      <c r="E205" s="104"/>
    </row>
    <row r="206" spans="1:5" ht="12.75">
      <c r="A206" s="103"/>
      <c r="D206" s="60"/>
      <c r="E206" s="104"/>
    </row>
    <row r="207" spans="1:5" ht="12.75">
      <c r="A207" s="103"/>
      <c r="D207" s="60"/>
      <c r="E207" s="104"/>
    </row>
    <row r="208" spans="1:5" ht="12.75">
      <c r="A208" s="103"/>
      <c r="D208" s="60"/>
      <c r="E208" s="104"/>
    </row>
    <row r="209" spans="1:5" ht="12.75">
      <c r="A209" s="103"/>
      <c r="D209" s="60"/>
      <c r="E209" s="104"/>
    </row>
    <row r="210" spans="1:5" ht="12.75">
      <c r="A210" s="103"/>
      <c r="D210" s="60"/>
      <c r="E210" s="104"/>
    </row>
    <row r="211" spans="1:5" ht="12.75">
      <c r="A211" s="103"/>
      <c r="D211" s="60"/>
      <c r="E211" s="104"/>
    </row>
    <row r="212" spans="1:5" ht="12.75">
      <c r="A212" s="103"/>
      <c r="D212" s="60"/>
      <c r="E212" s="104"/>
    </row>
    <row r="213" spans="1:5" ht="12.75">
      <c r="A213" s="103"/>
      <c r="D213" s="60"/>
      <c r="E213" s="104"/>
    </row>
    <row r="214" spans="1:5" ht="12.75">
      <c r="A214" s="103"/>
      <c r="D214" s="60"/>
      <c r="E214" s="104"/>
    </row>
    <row r="215" spans="1:5" ht="12.75">
      <c r="A215" s="103"/>
      <c r="D215" s="60"/>
      <c r="E215" s="104"/>
    </row>
    <row r="216" spans="1:5" ht="12.75">
      <c r="A216" s="103"/>
      <c r="D216" s="60"/>
      <c r="E216" s="104"/>
    </row>
    <row r="217" spans="1:5" ht="12.75">
      <c r="A217" s="103"/>
      <c r="D217" s="60"/>
      <c r="E217" s="104"/>
    </row>
    <row r="218" spans="1:5" ht="12.75">
      <c r="A218" s="103"/>
      <c r="D218" s="60"/>
      <c r="E218" s="104"/>
    </row>
    <row r="219" spans="1:5" ht="12.75">
      <c r="A219" s="103"/>
      <c r="D219" s="60"/>
      <c r="E219" s="104"/>
    </row>
    <row r="220" spans="1:5" ht="12.75">
      <c r="A220" s="103"/>
      <c r="D220" s="60"/>
      <c r="E220" s="104"/>
    </row>
    <row r="221" spans="1:5" ht="12.75">
      <c r="A221" s="103"/>
      <c r="D221" s="60"/>
      <c r="E221" s="104"/>
    </row>
    <row r="222" spans="1:5" ht="12.75">
      <c r="A222" s="103"/>
      <c r="D222" s="60"/>
      <c r="E222" s="104"/>
    </row>
    <row r="223" spans="1:5" ht="12.75">
      <c r="A223" s="103"/>
      <c r="D223" s="60"/>
      <c r="E223" s="104"/>
    </row>
    <row r="224" spans="1:5" ht="12.75">
      <c r="A224" s="103"/>
      <c r="D224" s="60"/>
      <c r="E224" s="104"/>
    </row>
    <row r="225" spans="1:5" ht="12.75">
      <c r="A225" s="103"/>
      <c r="D225" s="60"/>
      <c r="E225" s="104"/>
    </row>
    <row r="226" spans="1:5" ht="12.75">
      <c r="A226" s="103"/>
      <c r="D226" s="60"/>
      <c r="E226" s="104"/>
    </row>
    <row r="227" spans="1:5" ht="12.75">
      <c r="A227" s="103"/>
      <c r="D227" s="60"/>
      <c r="E227" s="104"/>
    </row>
    <row r="228" spans="1:5" ht="12.75">
      <c r="A228" s="103"/>
      <c r="D228" s="60"/>
      <c r="E228" s="104"/>
    </row>
    <row r="229" spans="1:5" ht="12.75">
      <c r="A229" s="103"/>
      <c r="D229" s="60"/>
      <c r="E229" s="104"/>
    </row>
    <row r="230" spans="1:5" ht="12.75">
      <c r="A230" s="103"/>
      <c r="D230" s="60"/>
      <c r="E230" s="104"/>
    </row>
    <row r="231" spans="1:5" ht="12.75">
      <c r="A231" s="103"/>
      <c r="D231" s="60"/>
      <c r="E231" s="104"/>
    </row>
    <row r="232" spans="1:5" ht="12.75">
      <c r="A232" s="103"/>
      <c r="D232" s="60"/>
      <c r="E232" s="104"/>
    </row>
    <row r="233" spans="1:5" ht="12.75">
      <c r="A233" s="103"/>
      <c r="D233" s="60"/>
      <c r="E233" s="104"/>
    </row>
    <row r="234" spans="1:5" ht="12.75">
      <c r="A234" s="103"/>
      <c r="D234" s="60"/>
      <c r="E234" s="104"/>
    </row>
    <row r="235" spans="1:5" ht="12.75">
      <c r="A235" s="103"/>
      <c r="D235" s="60"/>
      <c r="E235" s="104"/>
    </row>
    <row r="236" spans="1:5" ht="12.75">
      <c r="A236" s="103"/>
      <c r="D236" s="60"/>
      <c r="E236" s="104"/>
    </row>
    <row r="237" spans="1:5" ht="12.75">
      <c r="A237" s="103"/>
      <c r="D237" s="60"/>
      <c r="E237" s="104"/>
    </row>
    <row r="238" spans="1:5" ht="12.75">
      <c r="A238" s="103"/>
      <c r="D238" s="60"/>
      <c r="E238" s="104"/>
    </row>
    <row r="239" spans="1:5" ht="12.75">
      <c r="A239" s="103"/>
      <c r="D239" s="60"/>
      <c r="E239" s="104"/>
    </row>
    <row r="240" spans="1:5" ht="12.75">
      <c r="A240" s="103"/>
      <c r="D240" s="60"/>
      <c r="E240" s="104"/>
    </row>
    <row r="241" spans="1:5" ht="12.75">
      <c r="A241" s="103"/>
      <c r="D241" s="60"/>
      <c r="E241" s="104"/>
    </row>
    <row r="242" spans="1:5" ht="12.75">
      <c r="A242" s="103"/>
      <c r="D242" s="60"/>
      <c r="E242" s="104"/>
    </row>
    <row r="243" spans="1:5" ht="12.75">
      <c r="A243" s="103"/>
      <c r="D243" s="60"/>
      <c r="E243" s="104"/>
    </row>
    <row r="244" spans="1:5" ht="12.75">
      <c r="A244" s="103"/>
      <c r="D244" s="60"/>
      <c r="E244" s="104"/>
    </row>
    <row r="245" spans="1:5" ht="12.75">
      <c r="A245" s="103"/>
      <c r="D245" s="60"/>
      <c r="E245" s="104"/>
    </row>
    <row r="246" spans="1:5" ht="12.75">
      <c r="A246" s="103"/>
      <c r="D246" s="60"/>
      <c r="E246" s="104"/>
    </row>
    <row r="247" spans="1:5" ht="12.75">
      <c r="A247" s="103"/>
      <c r="D247" s="60"/>
      <c r="E247" s="104"/>
    </row>
    <row r="248" spans="1:5" ht="12.75">
      <c r="A248" s="103"/>
      <c r="D248" s="60"/>
      <c r="E248" s="104"/>
    </row>
    <row r="249" spans="1:5" ht="12.75">
      <c r="A249" s="103"/>
      <c r="D249" s="60"/>
      <c r="E249" s="104"/>
    </row>
    <row r="250" spans="1:5" ht="12.75">
      <c r="A250" s="103"/>
      <c r="D250" s="60"/>
      <c r="E250" s="104"/>
    </row>
    <row r="251" spans="1:5" ht="12.75">
      <c r="A251" s="103"/>
      <c r="D251" s="60"/>
      <c r="E251" s="104"/>
    </row>
    <row r="252" spans="1:5" ht="12.75">
      <c r="A252" s="103"/>
      <c r="D252" s="60"/>
      <c r="E252" s="104"/>
    </row>
    <row r="253" spans="1:5" ht="12.75">
      <c r="A253" s="103"/>
      <c r="E253" s="103"/>
    </row>
    <row r="254" spans="1:5" ht="12.75">
      <c r="A254" s="103"/>
      <c r="E254" s="103"/>
    </row>
    <row r="255" spans="1:5" ht="12.75">
      <c r="A255" s="103"/>
      <c r="E255" s="103"/>
    </row>
    <row r="256" spans="1:5" ht="12.75">
      <c r="A256" s="103"/>
      <c r="E256" s="103"/>
    </row>
    <row r="257" spans="1:5" ht="12.75">
      <c r="A257" s="103"/>
      <c r="E257" s="103"/>
    </row>
    <row r="258" spans="1:5" ht="12.75">
      <c r="A258" s="103"/>
      <c r="E258" s="103"/>
    </row>
    <row r="259" spans="1:5" ht="12.75">
      <c r="A259" s="103"/>
      <c r="E259" s="103"/>
    </row>
    <row r="260" spans="1:5" ht="12.75">
      <c r="A260" s="103"/>
      <c r="E260" s="103"/>
    </row>
    <row r="261" spans="1:5" ht="12.75">
      <c r="A261" s="103"/>
      <c r="E261" s="103"/>
    </row>
    <row r="262" spans="1:5" ht="12.75">
      <c r="A262" s="103"/>
      <c r="E262" s="103"/>
    </row>
    <row r="263" spans="1:5" ht="12.75">
      <c r="A263" s="103"/>
      <c r="E263" s="103"/>
    </row>
    <row r="264" spans="1:5" ht="12.75">
      <c r="A264" s="103"/>
      <c r="E264" s="103"/>
    </row>
    <row r="265" spans="1:5" ht="12.75">
      <c r="A265" s="103"/>
      <c r="E265" s="103"/>
    </row>
    <row r="266" spans="1:5" ht="12.75">
      <c r="A266" s="103"/>
      <c r="E266" s="103"/>
    </row>
    <row r="267" spans="1:5" ht="12.75">
      <c r="A267" s="103"/>
      <c r="E267" s="103"/>
    </row>
    <row r="268" spans="1:5" ht="12.75">
      <c r="A268" s="103"/>
      <c r="E268" s="103"/>
    </row>
    <row r="269" spans="1:5" ht="12.75">
      <c r="A269" s="103"/>
      <c r="E269" s="103"/>
    </row>
    <row r="270" spans="1:5" ht="12.75">
      <c r="A270" s="103"/>
      <c r="E270" s="103"/>
    </row>
    <row r="271" spans="1:5" ht="12.75">
      <c r="A271" s="103"/>
      <c r="E271" s="103"/>
    </row>
    <row r="272" spans="1:5" ht="12.75">
      <c r="A272" s="103"/>
      <c r="E272" s="103"/>
    </row>
    <row r="273" spans="1:5" ht="12.75">
      <c r="A273" s="103"/>
      <c r="E273" s="103"/>
    </row>
    <row r="274" spans="1:5" ht="12.75">
      <c r="A274" s="103"/>
      <c r="E274" s="103"/>
    </row>
    <row r="275" spans="1:5" ht="12.75">
      <c r="A275" s="103"/>
      <c r="E275" s="103"/>
    </row>
    <row r="276" spans="1:5" ht="12.75">
      <c r="A276" s="103"/>
      <c r="E276" s="103"/>
    </row>
    <row r="277" spans="1:5" ht="12.75">
      <c r="A277" s="103"/>
      <c r="E277" s="103"/>
    </row>
    <row r="278" spans="1:5" ht="12.75">
      <c r="A278" s="103"/>
      <c r="E278" s="103"/>
    </row>
    <row r="279" spans="1:5" ht="12.75">
      <c r="A279" s="103"/>
      <c r="E279" s="103"/>
    </row>
    <row r="280" spans="1:5" ht="12.75">
      <c r="A280" s="103"/>
      <c r="E280" s="103"/>
    </row>
    <row r="281" spans="1:5" ht="12.75">
      <c r="A281" s="103"/>
      <c r="E281" s="103"/>
    </row>
    <row r="282" spans="1:5" ht="12.75">
      <c r="A282" s="103"/>
      <c r="E282" s="103"/>
    </row>
    <row r="283" spans="1:5" ht="12.75">
      <c r="A283" s="103"/>
      <c r="E283" s="103"/>
    </row>
    <row r="284" ht="12.75">
      <c r="A284" s="103"/>
    </row>
    <row r="285" ht="12.75">
      <c r="A285" s="103"/>
    </row>
    <row r="286" ht="12.75">
      <c r="A286" s="103"/>
    </row>
    <row r="287" ht="12.75">
      <c r="A287" s="103"/>
    </row>
    <row r="288" ht="12.75">
      <c r="A288" s="103"/>
    </row>
    <row r="289" ht="12.75">
      <c r="A289" s="103"/>
    </row>
    <row r="290" ht="12.75">
      <c r="A290" s="103"/>
    </row>
    <row r="291" ht="12.75">
      <c r="A291" s="103"/>
    </row>
    <row r="292" ht="12.75">
      <c r="A292" s="103"/>
    </row>
    <row r="293" ht="12.75">
      <c r="A293" s="103"/>
    </row>
    <row r="294" ht="12.75">
      <c r="A294" s="103"/>
    </row>
    <row r="295" ht="12.75">
      <c r="A295" s="103"/>
    </row>
    <row r="296" ht="12.75">
      <c r="A296" s="103"/>
    </row>
    <row r="297" ht="12.75">
      <c r="A297" s="103"/>
    </row>
    <row r="298" ht="12.75">
      <c r="A298" s="103"/>
    </row>
    <row r="299" ht="12.75">
      <c r="A299" s="103"/>
    </row>
    <row r="300" ht="12.75">
      <c r="A300" s="103"/>
    </row>
    <row r="301" ht="12.75">
      <c r="A301" s="103"/>
    </row>
    <row r="302" ht="12.75">
      <c r="A302" s="103"/>
    </row>
    <row r="303" ht="12.75">
      <c r="A303" s="103"/>
    </row>
    <row r="304" ht="12.75">
      <c r="A304" s="103"/>
    </row>
    <row r="305" ht="12.75">
      <c r="A305" s="103"/>
    </row>
    <row r="306" ht="12.75">
      <c r="A306" s="103"/>
    </row>
    <row r="307" ht="12.75">
      <c r="A307" s="103"/>
    </row>
    <row r="308" ht="12.75">
      <c r="A308" s="103"/>
    </row>
    <row r="309" ht="12.75">
      <c r="A309" s="103"/>
    </row>
    <row r="310" ht="12.75">
      <c r="A310" s="103"/>
    </row>
    <row r="311" ht="12.75">
      <c r="A311" s="103"/>
    </row>
    <row r="312" ht="12.75">
      <c r="A312" s="103"/>
    </row>
    <row r="313" ht="12.75">
      <c r="A313" s="103"/>
    </row>
    <row r="314" ht="12.75">
      <c r="A314" s="103"/>
    </row>
    <row r="315" ht="12.75">
      <c r="A315" s="103"/>
    </row>
    <row r="316" ht="12.75">
      <c r="A316" s="103"/>
    </row>
    <row r="317" ht="12.75">
      <c r="A317" s="103"/>
    </row>
    <row r="318" ht="12.75">
      <c r="A318" s="103"/>
    </row>
    <row r="319" ht="12.75">
      <c r="A319" s="103"/>
    </row>
    <row r="320" ht="12.75">
      <c r="A320" s="103"/>
    </row>
    <row r="321" ht="12.75">
      <c r="A321" s="103"/>
    </row>
    <row r="322" ht="12.75">
      <c r="A322" s="103"/>
    </row>
    <row r="323" ht="12.75">
      <c r="A323" s="103"/>
    </row>
    <row r="324" ht="12.75">
      <c r="A324" s="103"/>
    </row>
    <row r="325" ht="12.75">
      <c r="A325" s="103"/>
    </row>
    <row r="326" ht="12.75">
      <c r="A326" s="103"/>
    </row>
    <row r="327" ht="12.75">
      <c r="A327" s="103"/>
    </row>
    <row r="328" ht="12.75">
      <c r="A328" s="103"/>
    </row>
    <row r="329" ht="12.75">
      <c r="A329" s="103"/>
    </row>
    <row r="330" ht="12.75">
      <c r="A330" s="103"/>
    </row>
    <row r="331" ht="12.75">
      <c r="A331" s="103"/>
    </row>
    <row r="332" ht="12.75">
      <c r="A332" s="103"/>
    </row>
    <row r="333" ht="12.75">
      <c r="A333" s="103"/>
    </row>
    <row r="334" ht="12.75">
      <c r="A334" s="103"/>
    </row>
    <row r="335" ht="12.75">
      <c r="A335" s="103"/>
    </row>
    <row r="336" ht="12.75">
      <c r="A336" s="103"/>
    </row>
    <row r="337" ht="12.75">
      <c r="A337" s="103"/>
    </row>
    <row r="338" ht="12.75">
      <c r="A338" s="103"/>
    </row>
    <row r="339" ht="12.75">
      <c r="A339" s="103"/>
    </row>
    <row r="340" ht="12.75">
      <c r="A340" s="103"/>
    </row>
    <row r="341" ht="12.75">
      <c r="A341" s="103"/>
    </row>
    <row r="342" ht="12.75">
      <c r="A342" s="103"/>
    </row>
    <row r="343" ht="12.75">
      <c r="A343" s="103"/>
    </row>
    <row r="344" ht="12.75">
      <c r="A344" s="103"/>
    </row>
    <row r="345" ht="12.75">
      <c r="A345" s="103"/>
    </row>
    <row r="346" ht="12.75">
      <c r="A346" s="103"/>
    </row>
    <row r="347" ht="12.75">
      <c r="A347" s="103"/>
    </row>
    <row r="348" ht="12.75">
      <c r="A348" s="103"/>
    </row>
    <row r="349" ht="12.75">
      <c r="A349" s="103"/>
    </row>
    <row r="350" ht="12.75">
      <c r="A350" s="103"/>
    </row>
    <row r="351" ht="12.75">
      <c r="A351" s="103"/>
    </row>
    <row r="352" ht="12.75">
      <c r="A352" s="103"/>
    </row>
    <row r="353" ht="12.75">
      <c r="A353" s="103"/>
    </row>
    <row r="354" ht="12.75">
      <c r="A354" s="103"/>
    </row>
    <row r="355" ht="12.75">
      <c r="A355" s="103"/>
    </row>
    <row r="356" ht="12.75">
      <c r="A356" s="103"/>
    </row>
    <row r="357" ht="12.75">
      <c r="A357" s="103"/>
    </row>
    <row r="358" ht="12.75">
      <c r="A358" s="103"/>
    </row>
    <row r="359" ht="12.75">
      <c r="A359" s="103"/>
    </row>
    <row r="360" ht="12.75">
      <c r="A360" s="103"/>
    </row>
    <row r="361" ht="12.75">
      <c r="A361" s="103"/>
    </row>
    <row r="362" ht="12.75">
      <c r="A362" s="103"/>
    </row>
    <row r="363" ht="12.75">
      <c r="A363" s="103"/>
    </row>
    <row r="364" ht="12.75">
      <c r="A364" s="103"/>
    </row>
    <row r="365" ht="12.75">
      <c r="A365" s="103"/>
    </row>
    <row r="366" ht="12.75">
      <c r="A366" s="103"/>
    </row>
    <row r="367" ht="12.75">
      <c r="A367" s="103"/>
    </row>
    <row r="368" ht="12.75">
      <c r="A368" s="103"/>
    </row>
    <row r="369" ht="12.75">
      <c r="A369" s="103"/>
    </row>
    <row r="370" ht="12.75">
      <c r="A370" s="103"/>
    </row>
    <row r="371" ht="12.75">
      <c r="A371" s="103"/>
    </row>
    <row r="372" ht="12.75">
      <c r="A372" s="103"/>
    </row>
    <row r="373" ht="12.75">
      <c r="A373" s="103"/>
    </row>
    <row r="374" ht="12.75">
      <c r="A374" s="103"/>
    </row>
    <row r="375" ht="12.75">
      <c r="A375" s="103"/>
    </row>
    <row r="376" ht="12.75">
      <c r="A376" s="103"/>
    </row>
    <row r="377" ht="12.75">
      <c r="A377" s="103"/>
    </row>
    <row r="378" ht="12.75">
      <c r="A378" s="103"/>
    </row>
    <row r="379" ht="12.75">
      <c r="A379" s="103"/>
    </row>
    <row r="380" ht="12.75">
      <c r="A380" s="103"/>
    </row>
    <row r="381" ht="12.75">
      <c r="A381" s="103"/>
    </row>
    <row r="382" ht="12.75">
      <c r="A382" s="103"/>
    </row>
    <row r="383" ht="12.75">
      <c r="A383" s="103"/>
    </row>
    <row r="384" ht="12.75">
      <c r="A384" s="103"/>
    </row>
    <row r="385" ht="12.75">
      <c r="A385" s="103"/>
    </row>
    <row r="386" ht="12.75">
      <c r="A386" s="103"/>
    </row>
    <row r="387" ht="12.75">
      <c r="A387" s="103"/>
    </row>
    <row r="388" ht="12.75">
      <c r="A388" s="103"/>
    </row>
    <row r="389" ht="12.75">
      <c r="A389" s="103"/>
    </row>
    <row r="390" ht="12.75">
      <c r="A390" s="103"/>
    </row>
    <row r="391" ht="12.75">
      <c r="A391" s="103"/>
    </row>
    <row r="392" ht="12.75">
      <c r="A392" s="103"/>
    </row>
    <row r="393" ht="12.75">
      <c r="A393" s="103"/>
    </row>
    <row r="394" ht="12.75">
      <c r="A394" s="103"/>
    </row>
    <row r="395" ht="12.75">
      <c r="A395" s="103"/>
    </row>
    <row r="396" ht="12.75">
      <c r="A396" s="103"/>
    </row>
    <row r="397" ht="12.75">
      <c r="A397" s="103"/>
    </row>
    <row r="398" ht="12.75">
      <c r="A398" s="103"/>
    </row>
    <row r="399" ht="12.75">
      <c r="A399" s="103"/>
    </row>
    <row r="400" ht="12.75">
      <c r="A400" s="103"/>
    </row>
    <row r="401" ht="12.75">
      <c r="A401" s="103"/>
    </row>
    <row r="402" ht="12.75">
      <c r="A402" s="103"/>
    </row>
    <row r="403" ht="12.75">
      <c r="A403" s="103"/>
    </row>
    <row r="404" ht="12.75">
      <c r="A404" s="103"/>
    </row>
    <row r="405" ht="12.75">
      <c r="A405" s="103"/>
    </row>
    <row r="406" ht="12.75">
      <c r="A406" s="103"/>
    </row>
    <row r="407" ht="12.75">
      <c r="A407" s="103"/>
    </row>
    <row r="408" ht="12.75">
      <c r="A408" s="103"/>
    </row>
    <row r="409" ht="12.75">
      <c r="A409" s="103"/>
    </row>
    <row r="410" ht="12.75">
      <c r="A410" s="103"/>
    </row>
    <row r="411" ht="12.75">
      <c r="A411" s="103"/>
    </row>
    <row r="412" ht="12.75">
      <c r="A412" s="103"/>
    </row>
    <row r="413" ht="12.75">
      <c r="A413" s="103"/>
    </row>
    <row r="414" ht="12.75">
      <c r="A414" s="103"/>
    </row>
    <row r="415" ht="12.75">
      <c r="A415" s="103"/>
    </row>
    <row r="416" ht="12.75">
      <c r="A416" s="103"/>
    </row>
    <row r="417" ht="12.75">
      <c r="A417" s="103"/>
    </row>
    <row r="418" ht="12.75">
      <c r="A418" s="103"/>
    </row>
    <row r="419" ht="12.75">
      <c r="A419" s="103"/>
    </row>
    <row r="420" ht="12.75">
      <c r="A420" s="103"/>
    </row>
    <row r="421" ht="12.75">
      <c r="A421" s="103"/>
    </row>
    <row r="422" ht="12.75">
      <c r="A422" s="103"/>
    </row>
    <row r="423" ht="12.75">
      <c r="A423" s="103"/>
    </row>
    <row r="424" ht="12.75">
      <c r="A424" s="103"/>
    </row>
    <row r="425" ht="12.75">
      <c r="A425" s="103"/>
    </row>
    <row r="426" ht="12.75">
      <c r="A426" s="103"/>
    </row>
    <row r="427" ht="12.75">
      <c r="A427" s="103"/>
    </row>
    <row r="428" ht="12.75">
      <c r="A428" s="103"/>
    </row>
    <row r="429" ht="12.75">
      <c r="A429" s="103"/>
    </row>
    <row r="430" ht="12.75">
      <c r="A430" s="103"/>
    </row>
    <row r="431" ht="12.75">
      <c r="A431" s="103"/>
    </row>
    <row r="432" ht="12.75">
      <c r="A432" s="103"/>
    </row>
    <row r="433" ht="12.75">
      <c r="A433" s="103"/>
    </row>
    <row r="434" ht="12.75">
      <c r="A434" s="103"/>
    </row>
    <row r="435" ht="12.75">
      <c r="A435" s="103"/>
    </row>
    <row r="436" ht="12.75">
      <c r="A436" s="103"/>
    </row>
    <row r="437" ht="12.75">
      <c r="A437" s="103"/>
    </row>
    <row r="438" ht="12.75">
      <c r="A438" s="103"/>
    </row>
    <row r="439" ht="12.75">
      <c r="A439" s="103"/>
    </row>
    <row r="440" ht="12.75">
      <c r="A440" s="103"/>
    </row>
    <row r="441" ht="12.75">
      <c r="A441" s="103"/>
    </row>
    <row r="442" ht="12.75">
      <c r="A442" s="103"/>
    </row>
    <row r="443" ht="12.75">
      <c r="A443" s="103"/>
    </row>
    <row r="444" ht="12.75">
      <c r="A444" s="103"/>
    </row>
    <row r="445" ht="12.75">
      <c r="A445" s="103"/>
    </row>
    <row r="446" ht="12.75">
      <c r="A446" s="103"/>
    </row>
    <row r="447" ht="12.75">
      <c r="A447" s="103"/>
    </row>
    <row r="448" ht="12.75">
      <c r="A448" s="103"/>
    </row>
    <row r="449" ht="12.75">
      <c r="A449" s="103"/>
    </row>
    <row r="450" ht="12.75">
      <c r="A450" s="103"/>
    </row>
    <row r="451" ht="12.75">
      <c r="A451" s="103"/>
    </row>
    <row r="452" ht="12.75">
      <c r="A452" s="103"/>
    </row>
    <row r="453" ht="12.75">
      <c r="A453" s="103"/>
    </row>
    <row r="454" ht="12.75">
      <c r="A454" s="103"/>
    </row>
    <row r="455" ht="12.75">
      <c r="A455" s="103"/>
    </row>
    <row r="456" ht="12.75">
      <c r="A456" s="103"/>
    </row>
    <row r="457" ht="12.75">
      <c r="A457" s="103"/>
    </row>
    <row r="458" ht="12.75">
      <c r="A458" s="103"/>
    </row>
    <row r="459" ht="12.75">
      <c r="A459" s="103"/>
    </row>
    <row r="460" ht="12.75">
      <c r="A460" s="103"/>
    </row>
    <row r="461" ht="12.75">
      <c r="A461" s="103"/>
    </row>
    <row r="462" ht="12.75">
      <c r="A462" s="103"/>
    </row>
    <row r="463" ht="12.75">
      <c r="A463" s="103"/>
    </row>
    <row r="464" ht="12.75">
      <c r="A464" s="103"/>
    </row>
    <row r="465" ht="12.75">
      <c r="A465" s="103"/>
    </row>
    <row r="466" ht="12.75">
      <c r="A466" s="103"/>
    </row>
    <row r="467" ht="12.75">
      <c r="A467" s="103"/>
    </row>
    <row r="468" ht="12.75">
      <c r="A468" s="103"/>
    </row>
    <row r="469" ht="12.75">
      <c r="A469" s="103"/>
    </row>
    <row r="470" ht="12.75">
      <c r="A470" s="103"/>
    </row>
    <row r="471" ht="12.75">
      <c r="A471" s="103"/>
    </row>
    <row r="472" ht="12.75">
      <c r="A472" s="103"/>
    </row>
    <row r="473" ht="12.75">
      <c r="A473" s="103"/>
    </row>
    <row r="474" ht="12.75">
      <c r="A474" s="103"/>
    </row>
    <row r="475" ht="12.75">
      <c r="A475" s="103"/>
    </row>
    <row r="476" ht="12.75">
      <c r="A476" s="103"/>
    </row>
    <row r="477" ht="12.75">
      <c r="A477" s="103"/>
    </row>
    <row r="478" ht="12.75">
      <c r="A478" s="103"/>
    </row>
    <row r="479" ht="12.75">
      <c r="A479" s="103"/>
    </row>
    <row r="480" ht="12.75">
      <c r="A480" s="103"/>
    </row>
    <row r="481" ht="12.75">
      <c r="A481" s="103"/>
    </row>
    <row r="482" ht="12.75">
      <c r="A482" s="103"/>
    </row>
    <row r="483" ht="12.75">
      <c r="A483" s="103"/>
    </row>
    <row r="484" ht="12.75">
      <c r="A484" s="103"/>
    </row>
    <row r="485" ht="12.75">
      <c r="A485" s="103"/>
    </row>
    <row r="486" ht="12.75">
      <c r="A486" s="103"/>
    </row>
    <row r="487" ht="12.75">
      <c r="A487" s="103"/>
    </row>
    <row r="488" ht="12.75">
      <c r="A488" s="103"/>
    </row>
    <row r="489" ht="12.75">
      <c r="A489" s="103"/>
    </row>
    <row r="490" ht="12.75">
      <c r="A490" s="103"/>
    </row>
    <row r="491" ht="12.75">
      <c r="A491" s="103"/>
    </row>
    <row r="492" ht="12.75">
      <c r="A492" s="103"/>
    </row>
    <row r="493" ht="12.75">
      <c r="A493" s="103"/>
    </row>
    <row r="494" ht="12.75">
      <c r="A494" s="103"/>
    </row>
    <row r="495" ht="12.75">
      <c r="A495" s="103"/>
    </row>
    <row r="496" ht="12.75">
      <c r="A496" s="103"/>
    </row>
    <row r="497" ht="12.75">
      <c r="A497" s="103"/>
    </row>
    <row r="498" ht="12.75">
      <c r="A498" s="103"/>
    </row>
    <row r="499" ht="12.75">
      <c r="A499" s="103"/>
    </row>
    <row r="500" ht="12.75">
      <c r="A500" s="103"/>
    </row>
    <row r="501" ht="12.75">
      <c r="A501" s="103"/>
    </row>
    <row r="502" ht="12.75">
      <c r="A502" s="103"/>
    </row>
    <row r="503" ht="12.75">
      <c r="A503" s="103"/>
    </row>
    <row r="504" ht="12.75">
      <c r="A504" s="103"/>
    </row>
    <row r="505" ht="12.75">
      <c r="A505" s="103"/>
    </row>
    <row r="506" ht="12.75">
      <c r="A506" s="103"/>
    </row>
    <row r="507" ht="12.75">
      <c r="A507" s="103"/>
    </row>
    <row r="508" ht="12.75">
      <c r="A508" s="103"/>
    </row>
    <row r="509" ht="12.75">
      <c r="A509" s="103"/>
    </row>
    <row r="510" ht="12.75">
      <c r="A510" s="103"/>
    </row>
    <row r="511" ht="12.75">
      <c r="A511" s="103"/>
    </row>
    <row r="512" ht="12.75">
      <c r="A512" s="103"/>
    </row>
    <row r="513" ht="12.75">
      <c r="A513" s="103"/>
    </row>
    <row r="514" ht="12.75">
      <c r="A514" s="103"/>
    </row>
    <row r="515" ht="12.75">
      <c r="A515" s="103"/>
    </row>
    <row r="516" ht="12.75">
      <c r="A516" s="103"/>
    </row>
    <row r="517" ht="12.75">
      <c r="A517" s="103"/>
    </row>
    <row r="518" ht="12.75">
      <c r="A518" s="103"/>
    </row>
    <row r="519" ht="12.75">
      <c r="A519" s="103"/>
    </row>
    <row r="520" ht="12.75">
      <c r="A520" s="103"/>
    </row>
    <row r="521" ht="12.75">
      <c r="A521" s="103"/>
    </row>
    <row r="522" ht="12.75">
      <c r="A522" s="103"/>
    </row>
    <row r="523" ht="12.75">
      <c r="A523" s="103"/>
    </row>
    <row r="524" ht="12.75">
      <c r="A524" s="103"/>
    </row>
    <row r="525" ht="12.75">
      <c r="A525" s="103"/>
    </row>
    <row r="526" ht="12.75">
      <c r="A526" s="103"/>
    </row>
    <row r="527" ht="12.75">
      <c r="A527" s="103"/>
    </row>
    <row r="528" ht="12.75">
      <c r="A528" s="103"/>
    </row>
    <row r="529" ht="12.75">
      <c r="A529" s="103"/>
    </row>
    <row r="530" ht="12.75">
      <c r="A530" s="103"/>
    </row>
    <row r="531" ht="12.75">
      <c r="A531" s="103"/>
    </row>
    <row r="532" ht="12.75">
      <c r="A532" s="103"/>
    </row>
    <row r="533" ht="12.75">
      <c r="A533" s="103"/>
    </row>
    <row r="534" ht="12.75">
      <c r="A534" s="103"/>
    </row>
    <row r="535" ht="12.75">
      <c r="A535" s="103"/>
    </row>
    <row r="536" ht="12.75">
      <c r="A536" s="103"/>
    </row>
    <row r="537" ht="12.75">
      <c r="A537" s="103"/>
    </row>
    <row r="538" ht="12.75">
      <c r="A538" s="103"/>
    </row>
    <row r="539" ht="12.75">
      <c r="A539" s="103"/>
    </row>
    <row r="540" ht="12.75">
      <c r="A540" s="103"/>
    </row>
    <row r="541" ht="12.75">
      <c r="A541" s="103"/>
    </row>
    <row r="542" ht="12.75">
      <c r="A542" s="103"/>
    </row>
    <row r="543" ht="12.75">
      <c r="A543" s="103"/>
    </row>
    <row r="544" ht="12.75">
      <c r="A544" s="103"/>
    </row>
    <row r="545" ht="12.75">
      <c r="A545" s="103"/>
    </row>
    <row r="546" ht="12.75">
      <c r="A546" s="103"/>
    </row>
    <row r="547" ht="12.75">
      <c r="A547" s="103"/>
    </row>
    <row r="548" ht="12.75">
      <c r="A548" s="103"/>
    </row>
    <row r="549" ht="12.75">
      <c r="A549" s="103"/>
    </row>
    <row r="550" ht="12.75">
      <c r="A550" s="103"/>
    </row>
    <row r="551" ht="12.75">
      <c r="A551" s="103"/>
    </row>
    <row r="552" ht="12.75">
      <c r="A552" s="103"/>
    </row>
    <row r="553" ht="12.75">
      <c r="A553" s="103"/>
    </row>
    <row r="554" ht="12.75">
      <c r="A554" s="103"/>
    </row>
    <row r="555" ht="12.75">
      <c r="A555" s="103"/>
    </row>
    <row r="556" ht="12.75">
      <c r="A556" s="103"/>
    </row>
    <row r="557" ht="12.75">
      <c r="A557" s="103"/>
    </row>
    <row r="558" ht="12.75">
      <c r="A558" s="103"/>
    </row>
    <row r="559" ht="12.75">
      <c r="A559" s="103"/>
    </row>
    <row r="560" ht="12.75">
      <c r="A560" s="103"/>
    </row>
    <row r="561" ht="12.75">
      <c r="A561" s="103"/>
    </row>
    <row r="562" ht="12.75">
      <c r="A562" s="103"/>
    </row>
    <row r="563" ht="12.75">
      <c r="A563" s="103"/>
    </row>
    <row r="564" ht="12.75">
      <c r="A564" s="103"/>
    </row>
    <row r="565" ht="12.75">
      <c r="A565" s="103"/>
    </row>
    <row r="566" ht="12.75">
      <c r="A566" s="103"/>
    </row>
    <row r="567" ht="12.75">
      <c r="A567" s="103"/>
    </row>
    <row r="568" ht="12.75">
      <c r="A568" s="103"/>
    </row>
    <row r="569" ht="12.75">
      <c r="A569" s="103"/>
    </row>
    <row r="570" ht="12.75">
      <c r="A570" s="103"/>
    </row>
    <row r="571" ht="12.75">
      <c r="A571" s="103"/>
    </row>
    <row r="572" ht="12.75">
      <c r="A572" s="103"/>
    </row>
    <row r="573" ht="12.75">
      <c r="A573" s="103"/>
    </row>
    <row r="574" ht="12.75">
      <c r="A574" s="103"/>
    </row>
    <row r="575" ht="12.75">
      <c r="A575" s="103"/>
    </row>
    <row r="576" ht="12.75">
      <c r="A576" s="103"/>
    </row>
    <row r="577" ht="12.75">
      <c r="A577" s="103"/>
    </row>
    <row r="578" ht="12.75">
      <c r="A578" s="103"/>
    </row>
    <row r="579" ht="12.75">
      <c r="A579" s="103"/>
    </row>
    <row r="580" ht="12.75">
      <c r="A580" s="103"/>
    </row>
    <row r="581" ht="12.75">
      <c r="A581" s="103"/>
    </row>
    <row r="582" ht="12.75">
      <c r="A582" s="103"/>
    </row>
    <row r="583" ht="12.75">
      <c r="A583" s="103"/>
    </row>
    <row r="584" ht="12.75">
      <c r="A584" s="103"/>
    </row>
    <row r="585" ht="12.75">
      <c r="A585" s="103"/>
    </row>
    <row r="586" ht="12.75">
      <c r="A586" s="103"/>
    </row>
    <row r="587" ht="12.75">
      <c r="A587" s="103"/>
    </row>
    <row r="588" ht="12.75">
      <c r="A588" s="103"/>
    </row>
    <row r="589" ht="12.75">
      <c r="A589" s="103"/>
    </row>
    <row r="590" ht="12.75">
      <c r="A590" s="103"/>
    </row>
    <row r="591" ht="12.75">
      <c r="A591" s="103"/>
    </row>
    <row r="592" ht="12.75">
      <c r="A592" s="103"/>
    </row>
    <row r="593" ht="12.75">
      <c r="A593" s="103"/>
    </row>
    <row r="594" ht="12.75">
      <c r="A594" s="103"/>
    </row>
    <row r="595" ht="12.75">
      <c r="A595" s="103"/>
    </row>
    <row r="596" ht="12.75">
      <c r="A596" s="103"/>
    </row>
    <row r="597" ht="12.75">
      <c r="A597" s="103"/>
    </row>
    <row r="598" ht="12.75">
      <c r="A598" s="103"/>
    </row>
    <row r="599" ht="12.75">
      <c r="A599" s="103"/>
    </row>
    <row r="600" ht="12.75">
      <c r="A600" s="103"/>
    </row>
    <row r="601" ht="12.75">
      <c r="A601" s="103"/>
    </row>
    <row r="602" ht="12.75">
      <c r="A602" s="103"/>
    </row>
    <row r="603" ht="12.75">
      <c r="A603" s="103"/>
    </row>
    <row r="604" ht="12.75">
      <c r="A604" s="103"/>
    </row>
    <row r="605" ht="12.75">
      <c r="A605" s="103"/>
    </row>
    <row r="606" ht="12.75">
      <c r="A606" s="103"/>
    </row>
    <row r="607" ht="12.75">
      <c r="A607" s="103"/>
    </row>
    <row r="608" ht="12.75">
      <c r="A608" s="103"/>
    </row>
    <row r="609" ht="12.75">
      <c r="A609" s="103"/>
    </row>
    <row r="610" ht="12.75">
      <c r="A610" s="103"/>
    </row>
    <row r="611" ht="12.75">
      <c r="A611" s="103"/>
    </row>
    <row r="612" ht="12.75">
      <c r="A612" s="103"/>
    </row>
    <row r="613" ht="12.75">
      <c r="A613" s="103"/>
    </row>
    <row r="614" ht="12.75">
      <c r="A614" s="103"/>
    </row>
    <row r="615" ht="12.75">
      <c r="A615" s="103"/>
    </row>
    <row r="616" ht="12.75">
      <c r="A616" s="103"/>
    </row>
    <row r="617" ht="12.75">
      <c r="A617" s="103"/>
    </row>
    <row r="618" ht="12.75">
      <c r="A618" s="103"/>
    </row>
    <row r="619" ht="12.75">
      <c r="A619" s="103"/>
    </row>
    <row r="620" ht="12.75">
      <c r="A620" s="103"/>
    </row>
    <row r="621" ht="12.75">
      <c r="A621" s="103"/>
    </row>
    <row r="622" ht="12.75">
      <c r="A622" s="103"/>
    </row>
    <row r="623" ht="12.75">
      <c r="A623" s="103"/>
    </row>
    <row r="624" ht="12.75">
      <c r="A624" s="103"/>
    </row>
    <row r="625" ht="12.75">
      <c r="A625" s="103"/>
    </row>
    <row r="626" ht="12.75">
      <c r="A626" s="103"/>
    </row>
    <row r="627" ht="12.75">
      <c r="A627" s="103"/>
    </row>
    <row r="628" ht="12.75">
      <c r="A628" s="103"/>
    </row>
    <row r="629" ht="12.75">
      <c r="A629" s="103"/>
    </row>
    <row r="630" ht="12.75">
      <c r="A630" s="103"/>
    </row>
    <row r="631" ht="12.75">
      <c r="A631" s="103"/>
    </row>
    <row r="632" ht="12.75">
      <c r="A632" s="103"/>
    </row>
    <row r="633" ht="12.75">
      <c r="A633" s="103"/>
    </row>
    <row r="634" ht="12.75">
      <c r="A634" s="103"/>
    </row>
    <row r="635" ht="12.75">
      <c r="A635" s="103"/>
    </row>
    <row r="636" ht="12.75">
      <c r="A636" s="103"/>
    </row>
    <row r="637" ht="12.75">
      <c r="A637" s="103"/>
    </row>
    <row r="638" ht="12.75">
      <c r="A638" s="103"/>
    </row>
    <row r="639" ht="12.75">
      <c r="A639" s="103"/>
    </row>
    <row r="640" ht="12.75">
      <c r="A640" s="103"/>
    </row>
    <row r="641" ht="12.75">
      <c r="A641" s="103"/>
    </row>
    <row r="642" ht="12.75">
      <c r="A642" s="103"/>
    </row>
    <row r="643" ht="12.75">
      <c r="A643" s="103"/>
    </row>
    <row r="644" ht="12.75">
      <c r="A644" s="103"/>
    </row>
    <row r="645" ht="12.75">
      <c r="A645" s="103"/>
    </row>
    <row r="646" ht="12.75">
      <c r="A646" s="103"/>
    </row>
    <row r="647" ht="12.75">
      <c r="A647" s="103"/>
    </row>
    <row r="648" ht="12.75">
      <c r="A648" s="103"/>
    </row>
    <row r="649" ht="12.75">
      <c r="A649" s="103"/>
    </row>
    <row r="650" ht="12.75">
      <c r="A650" s="103"/>
    </row>
    <row r="651" ht="12.75">
      <c r="A651" s="103"/>
    </row>
    <row r="652" ht="12.75">
      <c r="A652" s="103"/>
    </row>
    <row r="653" ht="12.75">
      <c r="A653" s="103"/>
    </row>
    <row r="654" ht="12.75">
      <c r="A654" s="103"/>
    </row>
    <row r="655" ht="12.75">
      <c r="A655" s="103"/>
    </row>
    <row r="656" ht="12.75">
      <c r="A656" s="103"/>
    </row>
    <row r="657" ht="12.75">
      <c r="A657" s="103"/>
    </row>
    <row r="658" ht="12.75">
      <c r="A658" s="103"/>
    </row>
    <row r="659" ht="12.75">
      <c r="A659" s="103"/>
    </row>
    <row r="660" ht="12.75">
      <c r="A660" s="103"/>
    </row>
    <row r="661" ht="12.75">
      <c r="A661" s="103"/>
    </row>
    <row r="662" ht="12.75">
      <c r="A662" s="103"/>
    </row>
    <row r="663" ht="12.75">
      <c r="A663" s="103"/>
    </row>
    <row r="664" ht="12.75">
      <c r="A664" s="103"/>
    </row>
    <row r="665" ht="12.75">
      <c r="A665" s="103"/>
    </row>
    <row r="666" ht="12.75">
      <c r="A666" s="103"/>
    </row>
    <row r="667" ht="12.75">
      <c r="A667" s="103"/>
    </row>
    <row r="668" ht="12.75">
      <c r="A668" s="103"/>
    </row>
    <row r="669" ht="12.75">
      <c r="A669" s="103"/>
    </row>
    <row r="670" ht="12.75">
      <c r="A670" s="103"/>
    </row>
    <row r="671" ht="12.75">
      <c r="A671" s="103"/>
    </row>
    <row r="672" ht="12.75">
      <c r="A672" s="103"/>
    </row>
  </sheetData>
  <mergeCells count="15">
    <mergeCell ref="E59:E61"/>
    <mergeCell ref="A59:A61"/>
    <mergeCell ref="B59:B61"/>
    <mergeCell ref="C59:C61"/>
    <mergeCell ref="D59:D61"/>
    <mergeCell ref="E5:E7"/>
    <mergeCell ref="A5:A7"/>
    <mergeCell ref="B5:B7"/>
    <mergeCell ref="C5:C7"/>
    <mergeCell ref="D5:D7"/>
    <mergeCell ref="E96:E98"/>
    <mergeCell ref="A96:A98"/>
    <mergeCell ref="B96:B98"/>
    <mergeCell ref="C96:C98"/>
    <mergeCell ref="D96:D9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874"/>
  <sheetViews>
    <sheetView tabSelected="1" workbookViewId="0" topLeftCell="A94">
      <selection activeCell="N104" sqref="N104"/>
    </sheetView>
  </sheetViews>
  <sheetFormatPr defaultColWidth="9.140625" defaultRowHeight="12.75"/>
  <cols>
    <col min="1" max="1" width="17.8515625" style="85" customWidth="1"/>
    <col min="2" max="2" width="5.28125" style="85" customWidth="1"/>
    <col min="3" max="3" width="4.28125" style="85" customWidth="1"/>
    <col min="4" max="6" width="5.28125" style="85" customWidth="1"/>
    <col min="7" max="7" width="6.28125" style="85" customWidth="1"/>
    <col min="8" max="8" width="5.28125" style="85" customWidth="1"/>
    <col min="9" max="9" width="5.140625" style="85" customWidth="1"/>
    <col min="10" max="11" width="5.28125" style="85" customWidth="1"/>
    <col min="12" max="12" width="5.57421875" style="85" customWidth="1"/>
    <col min="13" max="13" width="7.421875" style="85" customWidth="1"/>
    <col min="14" max="16384" width="9.140625" style="85" customWidth="1"/>
  </cols>
  <sheetData>
    <row r="1" spans="1:2" ht="14.25">
      <c r="A1" s="88" t="s">
        <v>160</v>
      </c>
      <c r="B1" s="88"/>
    </row>
    <row r="2" spans="1:13" s="106" customFormat="1" ht="12.75" customHeight="1">
      <c r="A2" s="62" t="s">
        <v>287</v>
      </c>
      <c r="B2" s="105"/>
      <c r="C2" s="105"/>
      <c r="D2" s="105"/>
      <c r="E2" s="105"/>
      <c r="F2" s="105"/>
      <c r="G2" s="105"/>
      <c r="H2" s="105"/>
      <c r="I2" s="2" t="s">
        <v>154</v>
      </c>
      <c r="L2" s="105" t="s">
        <v>256</v>
      </c>
      <c r="M2" s="105"/>
    </row>
    <row r="3" spans="1:13" s="91" customFormat="1" ht="12.75">
      <c r="A3" s="107"/>
      <c r="B3" s="42" t="s">
        <v>161</v>
      </c>
      <c r="C3" s="5" t="s">
        <v>162</v>
      </c>
      <c r="D3" s="42" t="s">
        <v>163</v>
      </c>
      <c r="E3" s="5" t="s">
        <v>164</v>
      </c>
      <c r="F3" s="42" t="s">
        <v>165</v>
      </c>
      <c r="G3" s="42" t="s">
        <v>166</v>
      </c>
      <c r="H3" s="5" t="s">
        <v>167</v>
      </c>
      <c r="I3" s="42" t="s">
        <v>168</v>
      </c>
      <c r="J3" s="42" t="s">
        <v>169</v>
      </c>
      <c r="K3" s="5" t="s">
        <v>170</v>
      </c>
      <c r="L3" s="42" t="s">
        <v>171</v>
      </c>
      <c r="M3" s="42" t="s">
        <v>172</v>
      </c>
    </row>
    <row r="4" spans="1:13" s="91" customFormat="1" ht="12.75">
      <c r="A4" s="65" t="s">
        <v>59</v>
      </c>
      <c r="B4" s="66">
        <v>36</v>
      </c>
      <c r="C4" s="67">
        <v>18</v>
      </c>
      <c r="D4" s="68">
        <v>274</v>
      </c>
      <c r="E4" s="66">
        <v>1378</v>
      </c>
      <c r="F4" s="66">
        <v>427</v>
      </c>
      <c r="G4" s="67">
        <v>84718</v>
      </c>
      <c r="H4" s="68">
        <v>4285</v>
      </c>
      <c r="I4" s="66">
        <v>545</v>
      </c>
      <c r="J4" s="66">
        <v>61</v>
      </c>
      <c r="K4" s="67">
        <v>537</v>
      </c>
      <c r="L4" s="66">
        <v>1508</v>
      </c>
      <c r="M4" s="66">
        <v>3882</v>
      </c>
    </row>
    <row r="5" spans="1:13" ht="12.75">
      <c r="A5" s="69" t="s">
        <v>60</v>
      </c>
      <c r="B5" s="70">
        <v>0</v>
      </c>
      <c r="C5" s="71">
        <v>1</v>
      </c>
      <c r="D5" s="71">
        <v>15</v>
      </c>
      <c r="E5" s="70">
        <v>29</v>
      </c>
      <c r="F5" s="70">
        <v>9</v>
      </c>
      <c r="G5" s="71">
        <v>495</v>
      </c>
      <c r="H5" s="71">
        <v>26</v>
      </c>
      <c r="I5" s="70">
        <v>4</v>
      </c>
      <c r="J5" s="70">
        <v>1</v>
      </c>
      <c r="K5" s="71">
        <v>5</v>
      </c>
      <c r="L5" s="70">
        <v>59</v>
      </c>
      <c r="M5" s="70">
        <v>59</v>
      </c>
    </row>
    <row r="6" spans="1:13" ht="12.75">
      <c r="A6" s="53" t="s">
        <v>61</v>
      </c>
      <c r="B6" s="72">
        <v>0</v>
      </c>
      <c r="C6" s="73">
        <v>0</v>
      </c>
      <c r="D6" s="73">
        <v>0</v>
      </c>
      <c r="E6" s="72">
        <v>3</v>
      </c>
      <c r="F6" s="72">
        <v>0</v>
      </c>
      <c r="G6" s="73">
        <v>23</v>
      </c>
      <c r="H6" s="73">
        <v>3</v>
      </c>
      <c r="I6" s="72">
        <v>0</v>
      </c>
      <c r="J6" s="72">
        <v>0</v>
      </c>
      <c r="K6" s="73">
        <v>0</v>
      </c>
      <c r="L6" s="72">
        <v>2</v>
      </c>
      <c r="M6" s="72">
        <v>2</v>
      </c>
    </row>
    <row r="7" spans="1:13" ht="12.75">
      <c r="A7" s="53" t="s">
        <v>62</v>
      </c>
      <c r="B7" s="72">
        <v>0</v>
      </c>
      <c r="C7" s="73">
        <v>0</v>
      </c>
      <c r="D7" s="73">
        <v>0</v>
      </c>
      <c r="E7" s="72">
        <v>9</v>
      </c>
      <c r="F7" s="72">
        <v>1</v>
      </c>
      <c r="G7" s="73">
        <v>39</v>
      </c>
      <c r="H7" s="73">
        <v>1</v>
      </c>
      <c r="I7" s="72">
        <v>1</v>
      </c>
      <c r="J7" s="72">
        <v>0</v>
      </c>
      <c r="K7" s="73">
        <v>0</v>
      </c>
      <c r="L7" s="72">
        <v>7</v>
      </c>
      <c r="M7" s="72">
        <v>7</v>
      </c>
    </row>
    <row r="8" spans="1:13" ht="12.75">
      <c r="A8" s="53" t="s">
        <v>63</v>
      </c>
      <c r="B8" s="72">
        <v>0</v>
      </c>
      <c r="C8" s="73">
        <v>0</v>
      </c>
      <c r="D8" s="73">
        <v>0</v>
      </c>
      <c r="E8" s="72">
        <v>5</v>
      </c>
      <c r="F8" s="72">
        <v>0</v>
      </c>
      <c r="G8" s="73">
        <v>14</v>
      </c>
      <c r="H8" s="73">
        <v>1</v>
      </c>
      <c r="I8" s="72">
        <v>1</v>
      </c>
      <c r="J8" s="72">
        <v>0</v>
      </c>
      <c r="K8" s="73">
        <v>0</v>
      </c>
      <c r="L8" s="72">
        <v>1</v>
      </c>
      <c r="M8" s="72">
        <v>1</v>
      </c>
    </row>
    <row r="9" spans="1:13" ht="12.75">
      <c r="A9" s="53" t="s">
        <v>64</v>
      </c>
      <c r="B9" s="72">
        <v>0</v>
      </c>
      <c r="C9" s="73">
        <v>0</v>
      </c>
      <c r="D9" s="73">
        <v>0</v>
      </c>
      <c r="E9" s="72">
        <v>3</v>
      </c>
      <c r="F9" s="72">
        <v>1</v>
      </c>
      <c r="G9" s="73">
        <v>27</v>
      </c>
      <c r="H9" s="73">
        <v>5</v>
      </c>
      <c r="I9" s="72">
        <v>0</v>
      </c>
      <c r="J9" s="72">
        <v>0</v>
      </c>
      <c r="K9" s="73">
        <v>0</v>
      </c>
      <c r="L9" s="72">
        <v>9</v>
      </c>
      <c r="M9" s="72">
        <v>9</v>
      </c>
    </row>
    <row r="10" spans="1:13" ht="12.75">
      <c r="A10" s="53" t="s">
        <v>65</v>
      </c>
      <c r="B10" s="72">
        <v>0</v>
      </c>
      <c r="C10" s="73">
        <v>1</v>
      </c>
      <c r="D10" s="73">
        <v>13</v>
      </c>
      <c r="E10" s="72">
        <v>2</v>
      </c>
      <c r="F10" s="72">
        <v>2</v>
      </c>
      <c r="G10" s="73">
        <v>37</v>
      </c>
      <c r="H10" s="73">
        <v>11</v>
      </c>
      <c r="I10" s="72">
        <v>1</v>
      </c>
      <c r="J10" s="72">
        <v>0</v>
      </c>
      <c r="K10" s="73">
        <v>0</v>
      </c>
      <c r="L10" s="72">
        <v>1</v>
      </c>
      <c r="M10" s="72">
        <v>1</v>
      </c>
    </row>
    <row r="11" spans="1:13" ht="12.75">
      <c r="A11" s="53" t="s">
        <v>66</v>
      </c>
      <c r="B11" s="72">
        <v>0</v>
      </c>
      <c r="C11" s="73">
        <v>0</v>
      </c>
      <c r="D11" s="73">
        <v>0</v>
      </c>
      <c r="E11" s="72">
        <v>4</v>
      </c>
      <c r="F11" s="72">
        <v>1</v>
      </c>
      <c r="G11" s="73">
        <v>205</v>
      </c>
      <c r="H11" s="73">
        <v>2</v>
      </c>
      <c r="I11" s="72">
        <v>1</v>
      </c>
      <c r="J11" s="72">
        <v>1</v>
      </c>
      <c r="K11" s="73">
        <v>4</v>
      </c>
      <c r="L11" s="72">
        <v>27</v>
      </c>
      <c r="M11" s="72">
        <v>27</v>
      </c>
    </row>
    <row r="12" spans="1:13" ht="12.75">
      <c r="A12" s="53" t="s">
        <v>67</v>
      </c>
      <c r="B12" s="72">
        <v>0</v>
      </c>
      <c r="C12" s="73">
        <v>0</v>
      </c>
      <c r="D12" s="73">
        <v>2</v>
      </c>
      <c r="E12" s="72">
        <v>2</v>
      </c>
      <c r="F12" s="72">
        <v>1</v>
      </c>
      <c r="G12" s="73">
        <v>93</v>
      </c>
      <c r="H12" s="73">
        <v>3</v>
      </c>
      <c r="I12" s="72">
        <v>0</v>
      </c>
      <c r="J12" s="72">
        <v>0</v>
      </c>
      <c r="K12" s="73">
        <v>1</v>
      </c>
      <c r="L12" s="72">
        <v>3</v>
      </c>
      <c r="M12" s="72">
        <v>3</v>
      </c>
    </row>
    <row r="13" spans="1:13" ht="12.75">
      <c r="A13" s="53" t="s">
        <v>68</v>
      </c>
      <c r="B13" s="72">
        <v>0</v>
      </c>
      <c r="C13" s="73">
        <v>0</v>
      </c>
      <c r="D13" s="73">
        <v>0</v>
      </c>
      <c r="E13" s="72">
        <v>1</v>
      </c>
      <c r="F13" s="72">
        <v>3</v>
      </c>
      <c r="G13" s="73">
        <v>57</v>
      </c>
      <c r="H13" s="73">
        <v>0</v>
      </c>
      <c r="I13" s="72">
        <v>0</v>
      </c>
      <c r="J13" s="72">
        <v>0</v>
      </c>
      <c r="K13" s="73">
        <v>0</v>
      </c>
      <c r="L13" s="72">
        <v>9</v>
      </c>
      <c r="M13" s="72">
        <v>9</v>
      </c>
    </row>
    <row r="14" spans="1:13" ht="12.75">
      <c r="A14" s="74" t="s">
        <v>69</v>
      </c>
      <c r="B14" s="70">
        <v>2</v>
      </c>
      <c r="C14" s="75">
        <v>0</v>
      </c>
      <c r="D14" s="75">
        <v>26</v>
      </c>
      <c r="E14" s="70">
        <v>58</v>
      </c>
      <c r="F14" s="70">
        <v>29</v>
      </c>
      <c r="G14" s="75">
        <v>3301</v>
      </c>
      <c r="H14" s="75">
        <v>275</v>
      </c>
      <c r="I14" s="70">
        <v>31</v>
      </c>
      <c r="J14" s="70">
        <v>2</v>
      </c>
      <c r="K14" s="75">
        <v>13</v>
      </c>
      <c r="L14" s="70">
        <v>210</v>
      </c>
      <c r="M14" s="70">
        <v>210</v>
      </c>
    </row>
    <row r="15" spans="1:13" ht="12.75">
      <c r="A15" s="53" t="s">
        <v>70</v>
      </c>
      <c r="B15" s="72">
        <v>1</v>
      </c>
      <c r="C15" s="73">
        <v>0</v>
      </c>
      <c r="D15" s="73">
        <v>1</v>
      </c>
      <c r="E15" s="72">
        <v>22</v>
      </c>
      <c r="F15" s="72">
        <v>10</v>
      </c>
      <c r="G15" s="73">
        <v>1120</v>
      </c>
      <c r="H15" s="73">
        <v>59</v>
      </c>
      <c r="I15" s="72">
        <v>18</v>
      </c>
      <c r="J15" s="72">
        <v>1</v>
      </c>
      <c r="K15" s="73">
        <v>6</v>
      </c>
      <c r="L15" s="72">
        <v>53</v>
      </c>
      <c r="M15" s="72">
        <v>53</v>
      </c>
    </row>
    <row r="16" spans="1:13" ht="12.75">
      <c r="A16" s="53" t="s">
        <v>71</v>
      </c>
      <c r="B16" s="72">
        <v>0</v>
      </c>
      <c r="C16" s="73">
        <v>0</v>
      </c>
      <c r="D16" s="73">
        <v>25</v>
      </c>
      <c r="E16" s="72">
        <v>9</v>
      </c>
      <c r="F16" s="72">
        <v>2</v>
      </c>
      <c r="G16" s="73">
        <v>619</v>
      </c>
      <c r="H16" s="73">
        <v>61</v>
      </c>
      <c r="I16" s="72">
        <v>6</v>
      </c>
      <c r="J16" s="72">
        <v>1</v>
      </c>
      <c r="K16" s="73">
        <v>5</v>
      </c>
      <c r="L16" s="72">
        <v>47</v>
      </c>
      <c r="M16" s="72">
        <v>47</v>
      </c>
    </row>
    <row r="17" spans="1:13" ht="12.75">
      <c r="A17" s="53" t="s">
        <v>72</v>
      </c>
      <c r="B17" s="72">
        <v>0</v>
      </c>
      <c r="C17" s="73">
        <v>0</v>
      </c>
      <c r="D17" s="73">
        <v>0</v>
      </c>
      <c r="E17" s="72">
        <v>6</v>
      </c>
      <c r="F17" s="72">
        <v>2</v>
      </c>
      <c r="G17" s="73">
        <v>177</v>
      </c>
      <c r="H17" s="73">
        <v>38</v>
      </c>
      <c r="I17" s="72">
        <v>1</v>
      </c>
      <c r="J17" s="72">
        <v>0</v>
      </c>
      <c r="K17" s="73">
        <v>0</v>
      </c>
      <c r="L17" s="72">
        <v>18</v>
      </c>
      <c r="M17" s="72">
        <v>18</v>
      </c>
    </row>
    <row r="18" spans="1:13" ht="12.75">
      <c r="A18" s="53" t="s">
        <v>73</v>
      </c>
      <c r="B18" s="72">
        <v>1</v>
      </c>
      <c r="C18" s="73">
        <v>0</v>
      </c>
      <c r="D18" s="73">
        <v>0</v>
      </c>
      <c r="E18" s="72">
        <v>5</v>
      </c>
      <c r="F18" s="72">
        <v>4</v>
      </c>
      <c r="G18" s="73">
        <v>199</v>
      </c>
      <c r="H18" s="73">
        <v>22</v>
      </c>
      <c r="I18" s="72">
        <v>1</v>
      </c>
      <c r="J18" s="72">
        <v>0</v>
      </c>
      <c r="K18" s="73">
        <v>2</v>
      </c>
      <c r="L18" s="72">
        <v>15</v>
      </c>
      <c r="M18" s="72">
        <v>15</v>
      </c>
    </row>
    <row r="19" spans="1:13" ht="12.75">
      <c r="A19" s="53" t="s">
        <v>74</v>
      </c>
      <c r="B19" s="72">
        <v>0</v>
      </c>
      <c r="C19" s="73">
        <v>0</v>
      </c>
      <c r="D19" s="73">
        <v>0</v>
      </c>
      <c r="E19" s="72">
        <v>2</v>
      </c>
      <c r="F19" s="72">
        <v>6</v>
      </c>
      <c r="G19" s="73">
        <v>339</v>
      </c>
      <c r="H19" s="73">
        <v>29</v>
      </c>
      <c r="I19" s="72">
        <v>2</v>
      </c>
      <c r="J19" s="72">
        <v>0</v>
      </c>
      <c r="K19" s="73">
        <v>0</v>
      </c>
      <c r="L19" s="72">
        <v>35</v>
      </c>
      <c r="M19" s="72">
        <v>35</v>
      </c>
    </row>
    <row r="20" spans="1:13" ht="12.75">
      <c r="A20" s="53" t="s">
        <v>75</v>
      </c>
      <c r="B20" s="72">
        <v>0</v>
      </c>
      <c r="C20" s="73">
        <v>0</v>
      </c>
      <c r="D20" s="73">
        <v>0</v>
      </c>
      <c r="E20" s="72">
        <v>8</v>
      </c>
      <c r="F20" s="72">
        <v>1</v>
      </c>
      <c r="G20" s="73">
        <v>274</v>
      </c>
      <c r="H20" s="73">
        <v>22</v>
      </c>
      <c r="I20" s="72">
        <v>0</v>
      </c>
      <c r="J20" s="72">
        <v>0</v>
      </c>
      <c r="K20" s="73">
        <v>0</v>
      </c>
      <c r="L20" s="72">
        <v>18</v>
      </c>
      <c r="M20" s="72">
        <v>18</v>
      </c>
    </row>
    <row r="21" spans="1:13" ht="12.75">
      <c r="A21" s="53" t="s">
        <v>76</v>
      </c>
      <c r="B21" s="72">
        <v>0</v>
      </c>
      <c r="C21" s="73">
        <v>0</v>
      </c>
      <c r="D21" s="73">
        <v>0</v>
      </c>
      <c r="E21" s="72">
        <v>6</v>
      </c>
      <c r="F21" s="72">
        <v>4</v>
      </c>
      <c r="G21" s="73">
        <v>573</v>
      </c>
      <c r="H21" s="73">
        <v>44</v>
      </c>
      <c r="I21" s="72">
        <v>3</v>
      </c>
      <c r="J21" s="72">
        <v>0</v>
      </c>
      <c r="K21" s="73">
        <v>0</v>
      </c>
      <c r="L21" s="72">
        <v>24</v>
      </c>
      <c r="M21" s="72">
        <v>24</v>
      </c>
    </row>
    <row r="22" spans="1:13" ht="12.75">
      <c r="A22" s="74" t="s">
        <v>77</v>
      </c>
      <c r="B22" s="70">
        <v>1</v>
      </c>
      <c r="C22" s="75">
        <v>1</v>
      </c>
      <c r="D22" s="75">
        <v>17</v>
      </c>
      <c r="E22" s="70">
        <v>65</v>
      </c>
      <c r="F22" s="70">
        <v>24</v>
      </c>
      <c r="G22" s="75">
        <v>2948</v>
      </c>
      <c r="H22" s="75">
        <v>254</v>
      </c>
      <c r="I22" s="70">
        <v>25</v>
      </c>
      <c r="J22" s="70">
        <v>3</v>
      </c>
      <c r="K22" s="75">
        <v>16</v>
      </c>
      <c r="L22" s="70">
        <v>118</v>
      </c>
      <c r="M22" s="70">
        <v>118</v>
      </c>
    </row>
    <row r="23" spans="1:13" ht="12.75">
      <c r="A23" s="53" t="s">
        <v>78</v>
      </c>
      <c r="B23" s="72">
        <v>0</v>
      </c>
      <c r="C23" s="73">
        <v>0</v>
      </c>
      <c r="D23" s="73">
        <v>0</v>
      </c>
      <c r="E23" s="72">
        <v>2</v>
      </c>
      <c r="F23" s="72">
        <v>0</v>
      </c>
      <c r="G23" s="73">
        <v>319</v>
      </c>
      <c r="H23" s="73">
        <v>19</v>
      </c>
      <c r="I23" s="72">
        <v>2</v>
      </c>
      <c r="J23" s="72">
        <v>1</v>
      </c>
      <c r="K23" s="73">
        <v>5</v>
      </c>
      <c r="L23" s="72">
        <v>16</v>
      </c>
      <c r="M23" s="72">
        <v>16</v>
      </c>
    </row>
    <row r="24" spans="1:13" ht="12.75">
      <c r="A24" s="53" t="s">
        <v>79</v>
      </c>
      <c r="B24" s="72">
        <v>0</v>
      </c>
      <c r="C24" s="73">
        <v>0</v>
      </c>
      <c r="D24" s="73">
        <v>1</v>
      </c>
      <c r="E24" s="72">
        <v>5</v>
      </c>
      <c r="F24" s="72">
        <v>2</v>
      </c>
      <c r="G24" s="73">
        <v>103</v>
      </c>
      <c r="H24" s="73">
        <v>19</v>
      </c>
      <c r="I24" s="72">
        <v>1</v>
      </c>
      <c r="J24" s="72">
        <v>0</v>
      </c>
      <c r="K24" s="73">
        <v>0</v>
      </c>
      <c r="L24" s="72">
        <v>7</v>
      </c>
      <c r="M24" s="72">
        <v>7</v>
      </c>
    </row>
    <row r="25" spans="1:13" ht="12.75">
      <c r="A25" s="53" t="s">
        <v>80</v>
      </c>
      <c r="B25" s="72">
        <v>0</v>
      </c>
      <c r="C25" s="73">
        <v>0</v>
      </c>
      <c r="D25" s="73">
        <v>0</v>
      </c>
      <c r="E25" s="72">
        <v>2</v>
      </c>
      <c r="F25" s="72">
        <v>7</v>
      </c>
      <c r="G25" s="73">
        <v>95</v>
      </c>
      <c r="H25" s="73">
        <v>13</v>
      </c>
      <c r="I25" s="72">
        <v>0</v>
      </c>
      <c r="J25" s="72">
        <v>0</v>
      </c>
      <c r="K25" s="73">
        <v>1</v>
      </c>
      <c r="L25" s="72">
        <v>8</v>
      </c>
      <c r="M25" s="72">
        <v>8</v>
      </c>
    </row>
    <row r="26" spans="1:13" ht="12.75">
      <c r="A26" s="53" t="s">
        <v>81</v>
      </c>
      <c r="B26" s="72">
        <v>0</v>
      </c>
      <c r="C26" s="73">
        <v>0</v>
      </c>
      <c r="D26" s="73">
        <v>0</v>
      </c>
      <c r="E26" s="72">
        <v>4</v>
      </c>
      <c r="F26" s="72">
        <v>1</v>
      </c>
      <c r="G26" s="73">
        <v>289</v>
      </c>
      <c r="H26" s="73">
        <v>19</v>
      </c>
      <c r="I26" s="72">
        <v>2</v>
      </c>
      <c r="J26" s="72">
        <v>1</v>
      </c>
      <c r="K26" s="73">
        <v>1</v>
      </c>
      <c r="L26" s="72">
        <v>4</v>
      </c>
      <c r="M26" s="72">
        <v>4</v>
      </c>
    </row>
    <row r="27" spans="1:13" ht="12.75">
      <c r="A27" s="53" t="s">
        <v>82</v>
      </c>
      <c r="B27" s="72">
        <v>0</v>
      </c>
      <c r="C27" s="73">
        <v>0</v>
      </c>
      <c r="D27" s="73">
        <v>3</v>
      </c>
      <c r="E27" s="72">
        <v>13</v>
      </c>
      <c r="F27" s="72">
        <v>0</v>
      </c>
      <c r="G27" s="73">
        <v>467</v>
      </c>
      <c r="H27" s="73">
        <v>39</v>
      </c>
      <c r="I27" s="72">
        <v>6</v>
      </c>
      <c r="J27" s="72">
        <v>0</v>
      </c>
      <c r="K27" s="73">
        <v>3</v>
      </c>
      <c r="L27" s="72">
        <v>25</v>
      </c>
      <c r="M27" s="72">
        <v>25</v>
      </c>
    </row>
    <row r="28" spans="1:13" ht="12.75">
      <c r="A28" s="53" t="s">
        <v>83</v>
      </c>
      <c r="B28" s="72">
        <v>0</v>
      </c>
      <c r="C28" s="73">
        <v>0</v>
      </c>
      <c r="D28" s="73">
        <v>5</v>
      </c>
      <c r="E28" s="72">
        <v>13</v>
      </c>
      <c r="F28" s="72">
        <v>5</v>
      </c>
      <c r="G28" s="73">
        <v>331</v>
      </c>
      <c r="H28" s="73">
        <v>63</v>
      </c>
      <c r="I28" s="72">
        <v>9</v>
      </c>
      <c r="J28" s="72">
        <v>0</v>
      </c>
      <c r="K28" s="73">
        <v>0</v>
      </c>
      <c r="L28" s="72">
        <v>15</v>
      </c>
      <c r="M28" s="72">
        <v>15</v>
      </c>
    </row>
    <row r="29" spans="1:13" ht="12.75">
      <c r="A29" s="53" t="s">
        <v>84</v>
      </c>
      <c r="B29" s="72">
        <v>0</v>
      </c>
      <c r="C29" s="73">
        <v>1</v>
      </c>
      <c r="D29" s="73">
        <v>5</v>
      </c>
      <c r="E29" s="72">
        <v>12</v>
      </c>
      <c r="F29" s="72">
        <v>4</v>
      </c>
      <c r="G29" s="73">
        <v>926</v>
      </c>
      <c r="H29" s="73">
        <v>35</v>
      </c>
      <c r="I29" s="72">
        <v>5</v>
      </c>
      <c r="J29" s="72">
        <v>1</v>
      </c>
      <c r="K29" s="73">
        <v>6</v>
      </c>
      <c r="L29" s="72">
        <v>33</v>
      </c>
      <c r="M29" s="72">
        <v>33</v>
      </c>
    </row>
    <row r="30" spans="1:13" ht="12.75">
      <c r="A30" s="53" t="s">
        <v>85</v>
      </c>
      <c r="B30" s="72">
        <v>0</v>
      </c>
      <c r="C30" s="73">
        <v>0</v>
      </c>
      <c r="D30" s="73">
        <v>2</v>
      </c>
      <c r="E30" s="72">
        <v>4</v>
      </c>
      <c r="F30" s="72">
        <v>1</v>
      </c>
      <c r="G30" s="73">
        <v>162</v>
      </c>
      <c r="H30" s="73">
        <v>29</v>
      </c>
      <c r="I30" s="72">
        <v>0</v>
      </c>
      <c r="J30" s="72">
        <v>0</v>
      </c>
      <c r="K30" s="73">
        <v>0</v>
      </c>
      <c r="L30" s="72">
        <v>3</v>
      </c>
      <c r="M30" s="72">
        <v>3</v>
      </c>
    </row>
    <row r="31" spans="1:13" ht="12.75">
      <c r="A31" s="69" t="s">
        <v>86</v>
      </c>
      <c r="B31" s="72">
        <v>1</v>
      </c>
      <c r="C31" s="71">
        <v>0</v>
      </c>
      <c r="D31" s="71">
        <v>1</v>
      </c>
      <c r="E31" s="72">
        <v>10</v>
      </c>
      <c r="F31" s="72">
        <v>4</v>
      </c>
      <c r="G31" s="71">
        <v>256</v>
      </c>
      <c r="H31" s="71">
        <v>18</v>
      </c>
      <c r="I31" s="72">
        <v>0</v>
      </c>
      <c r="J31" s="72">
        <v>0</v>
      </c>
      <c r="K31" s="71">
        <v>0</v>
      </c>
      <c r="L31" s="72">
        <v>7</v>
      </c>
      <c r="M31" s="72">
        <v>7</v>
      </c>
    </row>
    <row r="32" spans="1:13" ht="12.75">
      <c r="A32" s="74" t="s">
        <v>87</v>
      </c>
      <c r="B32" s="70">
        <v>6</v>
      </c>
      <c r="C32" s="75">
        <v>0</v>
      </c>
      <c r="D32" s="75">
        <v>24</v>
      </c>
      <c r="E32" s="70">
        <v>140</v>
      </c>
      <c r="F32" s="70">
        <v>35</v>
      </c>
      <c r="G32" s="75">
        <v>9541</v>
      </c>
      <c r="H32" s="75">
        <v>590</v>
      </c>
      <c r="I32" s="70">
        <v>56</v>
      </c>
      <c r="J32" s="70">
        <v>9</v>
      </c>
      <c r="K32" s="75">
        <v>55</v>
      </c>
      <c r="L32" s="70">
        <v>344</v>
      </c>
      <c r="M32" s="70">
        <v>344</v>
      </c>
    </row>
    <row r="33" spans="1:13" ht="12.75">
      <c r="A33" s="48" t="s">
        <v>88</v>
      </c>
      <c r="B33" s="76">
        <v>0</v>
      </c>
      <c r="C33" s="77">
        <v>0</v>
      </c>
      <c r="D33" s="77">
        <v>1</v>
      </c>
      <c r="E33" s="76">
        <v>2</v>
      </c>
      <c r="F33" s="76">
        <v>2</v>
      </c>
      <c r="G33" s="77">
        <v>1531</v>
      </c>
      <c r="H33" s="77">
        <v>55</v>
      </c>
      <c r="I33" s="76">
        <v>4</v>
      </c>
      <c r="J33" s="76">
        <v>0</v>
      </c>
      <c r="K33" s="77">
        <v>11</v>
      </c>
      <c r="L33" s="76">
        <v>35</v>
      </c>
      <c r="M33" s="76">
        <v>35</v>
      </c>
    </row>
    <row r="34" spans="1:13" ht="12.75">
      <c r="A34" s="53" t="s">
        <v>89</v>
      </c>
      <c r="B34" s="72">
        <v>2</v>
      </c>
      <c r="C34" s="73">
        <v>0</v>
      </c>
      <c r="D34" s="73">
        <v>19</v>
      </c>
      <c r="E34" s="72">
        <v>54</v>
      </c>
      <c r="F34" s="72">
        <v>8</v>
      </c>
      <c r="G34" s="73">
        <v>2862</v>
      </c>
      <c r="H34" s="73">
        <v>160</v>
      </c>
      <c r="I34" s="72">
        <v>32</v>
      </c>
      <c r="J34" s="72">
        <v>1</v>
      </c>
      <c r="K34" s="73">
        <v>17</v>
      </c>
      <c r="L34" s="72">
        <v>131</v>
      </c>
      <c r="M34" s="72">
        <v>131</v>
      </c>
    </row>
    <row r="35" spans="1:13" ht="12.75">
      <c r="A35" s="53" t="s">
        <v>90</v>
      </c>
      <c r="B35" s="72">
        <v>0</v>
      </c>
      <c r="C35" s="73">
        <v>0</v>
      </c>
      <c r="D35" s="73">
        <v>0</v>
      </c>
      <c r="E35" s="72">
        <v>20</v>
      </c>
      <c r="F35" s="72">
        <v>1</v>
      </c>
      <c r="G35" s="73">
        <v>1031</v>
      </c>
      <c r="H35" s="73">
        <v>126</v>
      </c>
      <c r="I35" s="72">
        <v>6</v>
      </c>
      <c r="J35" s="72">
        <v>3</v>
      </c>
      <c r="K35" s="73">
        <v>2</v>
      </c>
      <c r="L35" s="72">
        <v>49</v>
      </c>
      <c r="M35" s="72">
        <v>49</v>
      </c>
    </row>
    <row r="36" spans="1:13" ht="12" customHeight="1">
      <c r="A36" s="53" t="s">
        <v>91</v>
      </c>
      <c r="B36" s="72">
        <v>1</v>
      </c>
      <c r="C36" s="73">
        <v>0</v>
      </c>
      <c r="D36" s="73">
        <v>0</v>
      </c>
      <c r="E36" s="72">
        <v>31</v>
      </c>
      <c r="F36" s="72">
        <v>8</v>
      </c>
      <c r="G36" s="73">
        <v>2314</v>
      </c>
      <c r="H36" s="73">
        <v>108</v>
      </c>
      <c r="I36" s="72">
        <v>7</v>
      </c>
      <c r="J36" s="72">
        <v>0</v>
      </c>
      <c r="K36" s="73">
        <v>15</v>
      </c>
      <c r="L36" s="72">
        <v>64</v>
      </c>
      <c r="M36" s="72">
        <v>64</v>
      </c>
    </row>
    <row r="37" spans="1:13" ht="12.75" customHeight="1">
      <c r="A37" s="53" t="s">
        <v>92</v>
      </c>
      <c r="B37" s="72">
        <v>1</v>
      </c>
      <c r="C37" s="73">
        <v>0</v>
      </c>
      <c r="D37" s="73">
        <v>0</v>
      </c>
      <c r="E37" s="72">
        <v>10</v>
      </c>
      <c r="F37" s="72">
        <v>1</v>
      </c>
      <c r="G37" s="73">
        <v>744</v>
      </c>
      <c r="H37" s="73">
        <v>37</v>
      </c>
      <c r="I37" s="72">
        <v>2</v>
      </c>
      <c r="J37" s="72">
        <v>2</v>
      </c>
      <c r="K37" s="73">
        <v>4</v>
      </c>
      <c r="L37" s="72">
        <v>20</v>
      </c>
      <c r="M37" s="72">
        <v>20</v>
      </c>
    </row>
    <row r="38" spans="1:13" ht="12.75">
      <c r="A38" s="53" t="s">
        <v>93</v>
      </c>
      <c r="B38" s="72">
        <v>0</v>
      </c>
      <c r="C38" s="73">
        <v>0</v>
      </c>
      <c r="D38" s="73">
        <v>0</v>
      </c>
      <c r="E38" s="72">
        <v>12</v>
      </c>
      <c r="F38" s="72">
        <v>13</v>
      </c>
      <c r="G38" s="73">
        <v>691</v>
      </c>
      <c r="H38" s="73">
        <v>55</v>
      </c>
      <c r="I38" s="72">
        <v>2</v>
      </c>
      <c r="J38" s="72">
        <v>3</v>
      </c>
      <c r="K38" s="73">
        <v>5</v>
      </c>
      <c r="L38" s="72">
        <v>28</v>
      </c>
      <c r="M38" s="72">
        <v>28</v>
      </c>
    </row>
    <row r="39" spans="1:13" ht="12.75">
      <c r="A39" s="69" t="s">
        <v>94</v>
      </c>
      <c r="B39" s="78">
        <v>2</v>
      </c>
      <c r="C39" s="71">
        <v>0</v>
      </c>
      <c r="D39" s="71">
        <v>4</v>
      </c>
      <c r="E39" s="78">
        <v>11</v>
      </c>
      <c r="F39" s="78">
        <v>2</v>
      </c>
      <c r="G39" s="71">
        <v>368</v>
      </c>
      <c r="H39" s="71">
        <v>49</v>
      </c>
      <c r="I39" s="78">
        <v>3</v>
      </c>
      <c r="J39" s="78">
        <v>0</v>
      </c>
      <c r="K39" s="71">
        <v>1</v>
      </c>
      <c r="L39" s="78">
        <v>17</v>
      </c>
      <c r="M39" s="78">
        <v>17</v>
      </c>
    </row>
    <row r="40" spans="1:13" ht="12.75">
      <c r="A40" s="74" t="s">
        <v>95</v>
      </c>
      <c r="B40" s="70">
        <v>1</v>
      </c>
      <c r="C40" s="75">
        <v>1</v>
      </c>
      <c r="D40" s="75">
        <v>41</v>
      </c>
      <c r="E40" s="70">
        <v>128</v>
      </c>
      <c r="F40" s="70">
        <v>44</v>
      </c>
      <c r="G40" s="75">
        <v>4912</v>
      </c>
      <c r="H40" s="75">
        <v>424</v>
      </c>
      <c r="I40" s="70">
        <v>45</v>
      </c>
      <c r="J40" s="70">
        <v>6</v>
      </c>
      <c r="K40" s="75">
        <v>24</v>
      </c>
      <c r="L40" s="70">
        <v>217</v>
      </c>
      <c r="M40" s="70">
        <v>217</v>
      </c>
    </row>
    <row r="41" spans="1:13" ht="12.75">
      <c r="A41" s="53" t="s">
        <v>96</v>
      </c>
      <c r="B41" s="72">
        <v>0</v>
      </c>
      <c r="C41" s="73">
        <v>1</v>
      </c>
      <c r="D41" s="73">
        <v>2</v>
      </c>
      <c r="E41" s="72">
        <v>7</v>
      </c>
      <c r="F41" s="72">
        <v>5</v>
      </c>
      <c r="G41" s="73">
        <v>214</v>
      </c>
      <c r="H41" s="73">
        <v>14</v>
      </c>
      <c r="I41" s="72">
        <v>2</v>
      </c>
      <c r="J41" s="72">
        <v>0</v>
      </c>
      <c r="K41" s="73">
        <v>2</v>
      </c>
      <c r="L41" s="72">
        <v>7</v>
      </c>
      <c r="M41" s="72">
        <v>7</v>
      </c>
    </row>
    <row r="42" spans="1:13" ht="12.75">
      <c r="A42" s="53" t="s">
        <v>97</v>
      </c>
      <c r="B42" s="72">
        <v>0</v>
      </c>
      <c r="C42" s="73">
        <v>0</v>
      </c>
      <c r="D42" s="73">
        <v>17</v>
      </c>
      <c r="E42" s="72">
        <v>16</v>
      </c>
      <c r="F42" s="72">
        <v>4</v>
      </c>
      <c r="G42" s="73">
        <v>517</v>
      </c>
      <c r="H42" s="73">
        <v>36</v>
      </c>
      <c r="I42" s="72">
        <v>7</v>
      </c>
      <c r="J42" s="72">
        <v>0</v>
      </c>
      <c r="K42" s="73">
        <v>3</v>
      </c>
      <c r="L42" s="72">
        <v>14</v>
      </c>
      <c r="M42" s="72">
        <v>14</v>
      </c>
    </row>
    <row r="43" spans="1:13" ht="12.75">
      <c r="A43" s="53" t="s">
        <v>98</v>
      </c>
      <c r="B43" s="72">
        <v>0</v>
      </c>
      <c r="C43" s="73">
        <v>0</v>
      </c>
      <c r="D43" s="73">
        <v>0</v>
      </c>
      <c r="E43" s="72">
        <v>15</v>
      </c>
      <c r="F43" s="72">
        <v>4</v>
      </c>
      <c r="G43" s="73">
        <v>341</v>
      </c>
      <c r="H43" s="73">
        <v>50</v>
      </c>
      <c r="I43" s="72">
        <v>11</v>
      </c>
      <c r="J43" s="72">
        <v>1</v>
      </c>
      <c r="K43" s="73">
        <v>2</v>
      </c>
      <c r="L43" s="72">
        <v>12</v>
      </c>
      <c r="M43" s="72">
        <v>12</v>
      </c>
    </row>
    <row r="44" spans="1:13" ht="12.75">
      <c r="A44" s="53" t="s">
        <v>99</v>
      </c>
      <c r="B44" s="72">
        <v>0</v>
      </c>
      <c r="C44" s="73">
        <v>0</v>
      </c>
      <c r="D44" s="73">
        <v>2</v>
      </c>
      <c r="E44" s="72">
        <v>3</v>
      </c>
      <c r="F44" s="72">
        <v>10</v>
      </c>
      <c r="G44" s="73">
        <v>239</v>
      </c>
      <c r="H44" s="73">
        <v>32</v>
      </c>
      <c r="I44" s="72">
        <v>1</v>
      </c>
      <c r="J44" s="72">
        <v>1</v>
      </c>
      <c r="K44" s="73">
        <v>0</v>
      </c>
      <c r="L44" s="72">
        <v>19</v>
      </c>
      <c r="M44" s="72">
        <v>19</v>
      </c>
    </row>
    <row r="45" spans="1:13" ht="12.75">
      <c r="A45" s="53" t="s">
        <v>100</v>
      </c>
      <c r="B45" s="72">
        <v>0</v>
      </c>
      <c r="C45" s="73">
        <v>0</v>
      </c>
      <c r="D45" s="73">
        <v>7</v>
      </c>
      <c r="E45" s="72">
        <v>9</v>
      </c>
      <c r="F45" s="72">
        <v>1</v>
      </c>
      <c r="G45" s="73">
        <v>659</v>
      </c>
      <c r="H45" s="73">
        <v>41</v>
      </c>
      <c r="I45" s="72">
        <v>3</v>
      </c>
      <c r="J45" s="72">
        <v>0</v>
      </c>
      <c r="K45" s="73">
        <v>1</v>
      </c>
      <c r="L45" s="72">
        <v>32</v>
      </c>
      <c r="M45" s="72">
        <v>32</v>
      </c>
    </row>
    <row r="46" spans="1:13" ht="12.75">
      <c r="A46" s="53" t="s">
        <v>101</v>
      </c>
      <c r="B46" s="72">
        <v>0</v>
      </c>
      <c r="C46" s="73">
        <v>0</v>
      </c>
      <c r="D46" s="73">
        <v>2</v>
      </c>
      <c r="E46" s="72">
        <v>20</v>
      </c>
      <c r="F46" s="72">
        <v>6</v>
      </c>
      <c r="G46" s="73">
        <v>944</v>
      </c>
      <c r="H46" s="73">
        <v>84</v>
      </c>
      <c r="I46" s="72">
        <v>9</v>
      </c>
      <c r="J46" s="72">
        <v>0</v>
      </c>
      <c r="K46" s="73">
        <v>5</v>
      </c>
      <c r="L46" s="72">
        <v>32</v>
      </c>
      <c r="M46" s="72">
        <v>32</v>
      </c>
    </row>
    <row r="47" spans="1:13" ht="12.75">
      <c r="A47" s="53" t="s">
        <v>102</v>
      </c>
      <c r="B47" s="72">
        <v>1</v>
      </c>
      <c r="C47" s="73">
        <v>0</v>
      </c>
      <c r="D47" s="73">
        <v>1</v>
      </c>
      <c r="E47" s="72">
        <v>8</v>
      </c>
      <c r="F47" s="72">
        <v>4</v>
      </c>
      <c r="G47" s="73">
        <v>359</v>
      </c>
      <c r="H47" s="73">
        <v>21</v>
      </c>
      <c r="I47" s="72">
        <v>1</v>
      </c>
      <c r="J47" s="72">
        <v>0</v>
      </c>
      <c r="K47" s="73">
        <v>0</v>
      </c>
      <c r="L47" s="72">
        <v>22</v>
      </c>
      <c r="M47" s="72">
        <v>22</v>
      </c>
    </row>
    <row r="48" spans="1:13" ht="12.75">
      <c r="A48" s="53" t="s">
        <v>103</v>
      </c>
      <c r="B48" s="72">
        <v>0</v>
      </c>
      <c r="C48" s="73">
        <v>0</v>
      </c>
      <c r="D48" s="73">
        <v>2</v>
      </c>
      <c r="E48" s="72">
        <v>18</v>
      </c>
      <c r="F48" s="72">
        <v>5</v>
      </c>
      <c r="G48" s="73">
        <v>586</v>
      </c>
      <c r="H48" s="73">
        <v>42</v>
      </c>
      <c r="I48" s="72">
        <v>5</v>
      </c>
      <c r="J48" s="72">
        <v>2</v>
      </c>
      <c r="K48" s="73">
        <v>6</v>
      </c>
      <c r="L48" s="72">
        <v>27</v>
      </c>
      <c r="M48" s="72">
        <v>27</v>
      </c>
    </row>
    <row r="49" spans="1:13" ht="12.75">
      <c r="A49" s="53" t="s">
        <v>104</v>
      </c>
      <c r="B49" s="72">
        <v>0</v>
      </c>
      <c r="C49" s="73">
        <v>0</v>
      </c>
      <c r="D49" s="73">
        <v>0</v>
      </c>
      <c r="E49" s="72">
        <v>4</v>
      </c>
      <c r="F49" s="72">
        <v>0</v>
      </c>
      <c r="G49" s="73">
        <v>234</v>
      </c>
      <c r="H49" s="73">
        <v>20</v>
      </c>
      <c r="I49" s="72">
        <v>0</v>
      </c>
      <c r="J49" s="72">
        <v>0</v>
      </c>
      <c r="K49" s="73">
        <v>3</v>
      </c>
      <c r="L49" s="72">
        <v>11</v>
      </c>
      <c r="M49" s="72">
        <v>11</v>
      </c>
    </row>
    <row r="50" spans="1:13" ht="12.75">
      <c r="A50" s="53" t="s">
        <v>105</v>
      </c>
      <c r="B50" s="72">
        <v>0</v>
      </c>
      <c r="C50" s="73">
        <v>0</v>
      </c>
      <c r="D50" s="73">
        <v>3</v>
      </c>
      <c r="E50" s="72">
        <v>14</v>
      </c>
      <c r="F50" s="72">
        <v>2</v>
      </c>
      <c r="G50" s="73">
        <v>216</v>
      </c>
      <c r="H50" s="73">
        <v>14</v>
      </c>
      <c r="I50" s="72">
        <v>3</v>
      </c>
      <c r="J50" s="72">
        <v>2</v>
      </c>
      <c r="K50" s="73">
        <v>0</v>
      </c>
      <c r="L50" s="72">
        <v>12</v>
      </c>
      <c r="M50" s="72">
        <v>12</v>
      </c>
    </row>
    <row r="51" spans="1:13" ht="12" customHeight="1">
      <c r="A51" s="69" t="s">
        <v>106</v>
      </c>
      <c r="B51" s="78">
        <v>0</v>
      </c>
      <c r="C51" s="71">
        <v>0</v>
      </c>
      <c r="D51" s="71">
        <v>5</v>
      </c>
      <c r="E51" s="78">
        <v>14</v>
      </c>
      <c r="F51" s="78">
        <v>3</v>
      </c>
      <c r="G51" s="71">
        <v>603</v>
      </c>
      <c r="H51" s="71">
        <v>70</v>
      </c>
      <c r="I51" s="78">
        <v>3</v>
      </c>
      <c r="J51" s="78">
        <v>0</v>
      </c>
      <c r="K51" s="71">
        <v>2</v>
      </c>
      <c r="L51" s="78">
        <v>29</v>
      </c>
      <c r="M51" s="78">
        <v>29</v>
      </c>
    </row>
    <row r="52" spans="1:13" ht="12" customHeight="1">
      <c r="A52" s="161"/>
      <c r="B52" s="79"/>
      <c r="C52" s="162"/>
      <c r="D52" s="162"/>
      <c r="E52" s="79"/>
      <c r="F52" s="79"/>
      <c r="G52" s="162"/>
      <c r="H52" s="162"/>
      <c r="I52" s="79"/>
      <c r="J52" s="79"/>
      <c r="K52" s="162"/>
      <c r="L52" s="79"/>
      <c r="M52" s="79"/>
    </row>
    <row r="53" spans="1:13" ht="12" customHeight="1">
      <c r="A53" s="161"/>
      <c r="B53" s="79"/>
      <c r="C53" s="162"/>
      <c r="D53" s="162"/>
      <c r="E53" s="79"/>
      <c r="F53" s="79"/>
      <c r="G53" s="162"/>
      <c r="H53" s="162"/>
      <c r="I53" s="79"/>
      <c r="J53" s="79"/>
      <c r="K53" s="162"/>
      <c r="L53" s="79"/>
      <c r="M53" s="79"/>
    </row>
    <row r="54" spans="1:13" ht="12" customHeight="1">
      <c r="A54" s="161"/>
      <c r="B54" s="79"/>
      <c r="C54" s="162"/>
      <c r="D54" s="162"/>
      <c r="E54" s="79"/>
      <c r="F54" s="79"/>
      <c r="G54" s="162"/>
      <c r="H54" s="162"/>
      <c r="I54" s="79"/>
      <c r="J54" s="79"/>
      <c r="K54" s="162"/>
      <c r="L54" s="79"/>
      <c r="M54" s="79"/>
    </row>
    <row r="55" spans="1:13" ht="12" customHeight="1">
      <c r="A55" s="161"/>
      <c r="B55" s="79"/>
      <c r="C55" s="162"/>
      <c r="D55" s="162"/>
      <c r="E55" s="79"/>
      <c r="F55" s="79"/>
      <c r="G55" s="162"/>
      <c r="H55" s="162"/>
      <c r="I55" s="79"/>
      <c r="J55" s="79"/>
      <c r="K55" s="162"/>
      <c r="L55" s="79"/>
      <c r="M55" s="79"/>
    </row>
    <row r="56" spans="1:13" ht="12" customHeight="1">
      <c r="A56" s="161"/>
      <c r="B56" s="79"/>
      <c r="C56" s="162"/>
      <c r="D56" s="162"/>
      <c r="E56" s="79"/>
      <c r="F56" s="79"/>
      <c r="G56" s="162"/>
      <c r="H56" s="162"/>
      <c r="I56" s="79"/>
      <c r="J56" s="79"/>
      <c r="K56" s="162"/>
      <c r="L56" s="79"/>
      <c r="M56" s="79">
        <v>10</v>
      </c>
    </row>
    <row r="57" spans="1:13" s="106" customFormat="1" ht="12.75" customHeight="1">
      <c r="A57" s="62"/>
      <c r="B57" s="105"/>
      <c r="C57" s="105"/>
      <c r="D57" s="105"/>
      <c r="E57" s="105"/>
      <c r="F57" s="105"/>
      <c r="G57" s="105"/>
      <c r="H57" s="105"/>
      <c r="I57" s="2" t="s">
        <v>154</v>
      </c>
      <c r="J57" s="105" t="s">
        <v>293</v>
      </c>
      <c r="M57" s="105"/>
    </row>
    <row r="58" spans="1:13" s="91" customFormat="1" ht="12.75">
      <c r="A58" s="107"/>
      <c r="B58" s="42" t="s">
        <v>161</v>
      </c>
      <c r="C58" s="5" t="s">
        <v>162</v>
      </c>
      <c r="D58" s="42" t="s">
        <v>163</v>
      </c>
      <c r="E58" s="5" t="s">
        <v>164</v>
      </c>
      <c r="F58" s="42" t="s">
        <v>165</v>
      </c>
      <c r="G58" s="42" t="s">
        <v>166</v>
      </c>
      <c r="H58" s="5" t="s">
        <v>167</v>
      </c>
      <c r="I58" s="42" t="s">
        <v>168</v>
      </c>
      <c r="J58" s="42" t="s">
        <v>169</v>
      </c>
      <c r="K58" s="5" t="s">
        <v>170</v>
      </c>
      <c r="L58" s="42" t="s">
        <v>171</v>
      </c>
      <c r="M58" s="42" t="s">
        <v>172</v>
      </c>
    </row>
    <row r="59" spans="1:13" ht="12.75">
      <c r="A59" s="74" t="s">
        <v>159</v>
      </c>
      <c r="B59" s="78">
        <v>10</v>
      </c>
      <c r="C59" s="80">
        <v>8</v>
      </c>
      <c r="D59" s="80">
        <v>50</v>
      </c>
      <c r="E59" s="80">
        <v>199</v>
      </c>
      <c r="F59" s="78">
        <v>104</v>
      </c>
      <c r="G59" s="80">
        <v>22790</v>
      </c>
      <c r="H59" s="80">
        <v>1105</v>
      </c>
      <c r="I59" s="80">
        <v>140</v>
      </c>
      <c r="J59" s="78">
        <v>13</v>
      </c>
      <c r="K59" s="80">
        <v>224</v>
      </c>
      <c r="L59" s="80">
        <v>855</v>
      </c>
      <c r="M59" s="80">
        <v>855</v>
      </c>
    </row>
    <row r="60" spans="1:13" s="108" customFormat="1" ht="12" customHeight="1">
      <c r="A60" s="53" t="s">
        <v>108</v>
      </c>
      <c r="B60" s="72">
        <v>0</v>
      </c>
      <c r="C60" s="81">
        <v>1</v>
      </c>
      <c r="D60" s="81">
        <v>0</v>
      </c>
      <c r="E60" s="81">
        <v>12</v>
      </c>
      <c r="F60" s="72">
        <v>2</v>
      </c>
      <c r="G60" s="81">
        <v>692</v>
      </c>
      <c r="H60" s="81">
        <v>48</v>
      </c>
      <c r="I60" s="81">
        <v>4</v>
      </c>
      <c r="J60" s="72">
        <v>1</v>
      </c>
      <c r="K60" s="81">
        <v>4</v>
      </c>
      <c r="L60" s="81">
        <v>16</v>
      </c>
      <c r="M60" s="81">
        <v>16</v>
      </c>
    </row>
    <row r="61" spans="1:13" s="108" customFormat="1" ht="12" customHeight="1">
      <c r="A61" s="53" t="s">
        <v>109</v>
      </c>
      <c r="B61" s="72">
        <v>0</v>
      </c>
      <c r="C61" s="81">
        <v>0</v>
      </c>
      <c r="D61" s="81">
        <v>3</v>
      </c>
      <c r="E61" s="81">
        <v>4</v>
      </c>
      <c r="F61" s="72">
        <v>1</v>
      </c>
      <c r="G61" s="81">
        <v>306</v>
      </c>
      <c r="H61" s="81">
        <v>15</v>
      </c>
      <c r="I61" s="81">
        <v>3</v>
      </c>
      <c r="J61" s="72">
        <v>1</v>
      </c>
      <c r="K61" s="81">
        <v>0</v>
      </c>
      <c r="L61" s="81">
        <v>27</v>
      </c>
      <c r="M61" s="81">
        <v>27</v>
      </c>
    </row>
    <row r="62" spans="1:13" s="108" customFormat="1" ht="12" customHeight="1">
      <c r="A62" s="53" t="s">
        <v>110</v>
      </c>
      <c r="B62" s="72">
        <v>0</v>
      </c>
      <c r="C62" s="81">
        <v>0</v>
      </c>
      <c r="D62" s="81">
        <v>5</v>
      </c>
      <c r="E62" s="81">
        <v>12</v>
      </c>
      <c r="F62" s="72">
        <v>9</v>
      </c>
      <c r="G62" s="81">
        <v>1161</v>
      </c>
      <c r="H62" s="81">
        <v>68</v>
      </c>
      <c r="I62" s="81">
        <v>14</v>
      </c>
      <c r="J62" s="72">
        <v>0</v>
      </c>
      <c r="K62" s="81">
        <v>5</v>
      </c>
      <c r="L62" s="81">
        <v>80</v>
      </c>
      <c r="M62" s="81">
        <v>80</v>
      </c>
    </row>
    <row r="63" spans="1:13" ht="12.75">
      <c r="A63" s="53" t="s">
        <v>111</v>
      </c>
      <c r="B63" s="72">
        <v>0</v>
      </c>
      <c r="C63" s="81">
        <v>0</v>
      </c>
      <c r="D63" s="81">
        <v>0</v>
      </c>
      <c r="E63" s="81">
        <v>8</v>
      </c>
      <c r="F63" s="72">
        <v>7</v>
      </c>
      <c r="G63" s="81">
        <v>784</v>
      </c>
      <c r="H63" s="81">
        <v>44</v>
      </c>
      <c r="I63" s="81">
        <v>5</v>
      </c>
      <c r="J63" s="72">
        <v>2</v>
      </c>
      <c r="K63" s="81">
        <v>7</v>
      </c>
      <c r="L63" s="81">
        <v>14</v>
      </c>
      <c r="M63" s="81">
        <v>14</v>
      </c>
    </row>
    <row r="64" spans="1:13" s="108" customFormat="1" ht="12" customHeight="1">
      <c r="A64" s="53" t="s">
        <v>112</v>
      </c>
      <c r="B64" s="72">
        <v>0</v>
      </c>
      <c r="C64" s="81">
        <v>0</v>
      </c>
      <c r="D64" s="81">
        <v>0</v>
      </c>
      <c r="E64" s="81">
        <v>2</v>
      </c>
      <c r="F64" s="72">
        <v>2</v>
      </c>
      <c r="G64" s="81">
        <v>701</v>
      </c>
      <c r="H64" s="81">
        <v>33</v>
      </c>
      <c r="I64" s="81">
        <v>4</v>
      </c>
      <c r="J64" s="72">
        <v>0</v>
      </c>
      <c r="K64" s="81">
        <v>6</v>
      </c>
      <c r="L64" s="81">
        <v>17</v>
      </c>
      <c r="M64" s="81">
        <v>17</v>
      </c>
    </row>
    <row r="65" spans="1:13" s="108" customFormat="1" ht="12" customHeight="1">
      <c r="A65" s="53" t="s">
        <v>113</v>
      </c>
      <c r="B65" s="72">
        <v>4</v>
      </c>
      <c r="C65" s="81">
        <v>6</v>
      </c>
      <c r="D65" s="81">
        <v>5</v>
      </c>
      <c r="E65" s="81">
        <v>32</v>
      </c>
      <c r="F65" s="72">
        <v>18</v>
      </c>
      <c r="G65" s="81">
        <v>3341</v>
      </c>
      <c r="H65" s="81">
        <v>136</v>
      </c>
      <c r="I65" s="81">
        <v>7</v>
      </c>
      <c r="J65" s="72">
        <v>1</v>
      </c>
      <c r="K65" s="81">
        <v>29</v>
      </c>
      <c r="L65" s="81">
        <v>135</v>
      </c>
      <c r="M65" s="81">
        <v>135</v>
      </c>
    </row>
    <row r="66" spans="1:13" s="91" customFormat="1" ht="12.75">
      <c r="A66" s="53" t="s">
        <v>114</v>
      </c>
      <c r="B66" s="72">
        <v>1</v>
      </c>
      <c r="C66" s="81">
        <v>1</v>
      </c>
      <c r="D66" s="81">
        <v>0</v>
      </c>
      <c r="E66" s="81">
        <v>11</v>
      </c>
      <c r="F66" s="72">
        <v>17</v>
      </c>
      <c r="G66" s="81">
        <v>825</v>
      </c>
      <c r="H66" s="81">
        <v>70</v>
      </c>
      <c r="I66" s="81">
        <v>8</v>
      </c>
      <c r="J66" s="72">
        <v>0</v>
      </c>
      <c r="K66" s="81">
        <v>3</v>
      </c>
      <c r="L66" s="81">
        <v>22</v>
      </c>
      <c r="M66" s="81">
        <v>22</v>
      </c>
    </row>
    <row r="67" spans="1:13" ht="12.75">
      <c r="A67" s="53" t="s">
        <v>115</v>
      </c>
      <c r="B67" s="72">
        <v>0</v>
      </c>
      <c r="C67" s="81">
        <v>0</v>
      </c>
      <c r="D67" s="81">
        <v>0</v>
      </c>
      <c r="E67" s="81">
        <v>15</v>
      </c>
      <c r="F67" s="72">
        <v>2</v>
      </c>
      <c r="G67" s="81">
        <v>3097</v>
      </c>
      <c r="H67" s="81">
        <v>75</v>
      </c>
      <c r="I67" s="81">
        <v>18</v>
      </c>
      <c r="J67" s="72">
        <v>5</v>
      </c>
      <c r="K67" s="81">
        <v>21</v>
      </c>
      <c r="L67" s="81">
        <v>121</v>
      </c>
      <c r="M67" s="81">
        <v>121</v>
      </c>
    </row>
    <row r="68" spans="1:13" ht="12.75">
      <c r="A68" s="53" t="s">
        <v>116</v>
      </c>
      <c r="B68" s="72">
        <v>4</v>
      </c>
      <c r="C68" s="81">
        <v>0</v>
      </c>
      <c r="D68" s="81">
        <v>19</v>
      </c>
      <c r="E68" s="81">
        <v>23</v>
      </c>
      <c r="F68" s="72">
        <v>15</v>
      </c>
      <c r="G68" s="81">
        <v>7402</v>
      </c>
      <c r="H68" s="81">
        <v>344</v>
      </c>
      <c r="I68" s="81">
        <v>33</v>
      </c>
      <c r="J68" s="72">
        <v>2</v>
      </c>
      <c r="K68" s="81">
        <v>111</v>
      </c>
      <c r="L68" s="81">
        <v>270</v>
      </c>
      <c r="M68" s="81">
        <v>270</v>
      </c>
    </row>
    <row r="69" spans="1:13" ht="12.75">
      <c r="A69" s="53" t="s">
        <v>117</v>
      </c>
      <c r="B69" s="72">
        <v>1</v>
      </c>
      <c r="C69" s="81">
        <v>0</v>
      </c>
      <c r="D69" s="81">
        <v>3</v>
      </c>
      <c r="E69" s="81">
        <v>33</v>
      </c>
      <c r="F69" s="72">
        <v>5</v>
      </c>
      <c r="G69" s="81">
        <v>2491</v>
      </c>
      <c r="H69" s="81">
        <v>125</v>
      </c>
      <c r="I69" s="81">
        <v>9</v>
      </c>
      <c r="J69" s="72">
        <v>0</v>
      </c>
      <c r="K69" s="81">
        <v>15</v>
      </c>
      <c r="L69" s="81">
        <v>70</v>
      </c>
      <c r="M69" s="81">
        <v>70</v>
      </c>
    </row>
    <row r="70" spans="1:13" ht="12.75">
      <c r="A70" s="53" t="s">
        <v>118</v>
      </c>
      <c r="B70" s="72">
        <v>0</v>
      </c>
      <c r="C70" s="81">
        <v>0</v>
      </c>
      <c r="D70" s="81">
        <v>2</v>
      </c>
      <c r="E70" s="81">
        <v>13</v>
      </c>
      <c r="F70" s="72">
        <v>0</v>
      </c>
      <c r="G70" s="81">
        <v>791</v>
      </c>
      <c r="H70" s="81">
        <v>48</v>
      </c>
      <c r="I70" s="81">
        <v>3</v>
      </c>
      <c r="J70" s="72">
        <v>0</v>
      </c>
      <c r="K70" s="81">
        <v>2</v>
      </c>
      <c r="L70" s="81">
        <v>15</v>
      </c>
      <c r="M70" s="81">
        <v>15</v>
      </c>
    </row>
    <row r="71" spans="1:13" ht="12.75">
      <c r="A71" s="53" t="s">
        <v>119</v>
      </c>
      <c r="B71" s="72">
        <v>0</v>
      </c>
      <c r="C71" s="81">
        <v>0</v>
      </c>
      <c r="D71" s="81">
        <v>1</v>
      </c>
      <c r="E71" s="81">
        <v>14</v>
      </c>
      <c r="F71" s="72">
        <v>21</v>
      </c>
      <c r="G71" s="81">
        <v>401</v>
      </c>
      <c r="H71" s="81">
        <v>44</v>
      </c>
      <c r="I71" s="81">
        <v>9</v>
      </c>
      <c r="J71" s="72">
        <v>0</v>
      </c>
      <c r="K71" s="81">
        <v>8</v>
      </c>
      <c r="L71" s="81">
        <v>30</v>
      </c>
      <c r="M71" s="81">
        <v>30</v>
      </c>
    </row>
    <row r="72" spans="1:13" ht="12.75">
      <c r="A72" s="53" t="s">
        <v>120</v>
      </c>
      <c r="B72" s="72">
        <v>0</v>
      </c>
      <c r="C72" s="81">
        <v>0</v>
      </c>
      <c r="D72" s="81">
        <v>12</v>
      </c>
      <c r="E72" s="81">
        <v>20</v>
      </c>
      <c r="F72" s="72">
        <v>5</v>
      </c>
      <c r="G72" s="81">
        <v>798</v>
      </c>
      <c r="H72" s="81">
        <v>55</v>
      </c>
      <c r="I72" s="81">
        <v>23</v>
      </c>
      <c r="J72" s="72">
        <v>1</v>
      </c>
      <c r="K72" s="81">
        <v>13</v>
      </c>
      <c r="L72" s="81">
        <v>38</v>
      </c>
      <c r="M72" s="81">
        <v>38</v>
      </c>
    </row>
    <row r="73" spans="1:13" ht="12.75">
      <c r="A73" s="74" t="s">
        <v>121</v>
      </c>
      <c r="B73" s="70">
        <v>4</v>
      </c>
      <c r="C73" s="80">
        <v>2</v>
      </c>
      <c r="D73" s="80">
        <v>19</v>
      </c>
      <c r="E73" s="80">
        <v>299</v>
      </c>
      <c r="F73" s="70">
        <v>36</v>
      </c>
      <c r="G73" s="80">
        <v>20439</v>
      </c>
      <c r="H73" s="80">
        <v>715</v>
      </c>
      <c r="I73" s="80">
        <v>161</v>
      </c>
      <c r="J73" s="70">
        <v>14</v>
      </c>
      <c r="K73" s="80">
        <v>108</v>
      </c>
      <c r="L73" s="80">
        <v>1072</v>
      </c>
      <c r="M73" s="80">
        <v>1072</v>
      </c>
    </row>
    <row r="74" spans="1:13" ht="12.75">
      <c r="A74" s="48" t="s">
        <v>122</v>
      </c>
      <c r="B74" s="76">
        <v>1</v>
      </c>
      <c r="C74" s="82">
        <v>0</v>
      </c>
      <c r="D74" s="81">
        <v>0</v>
      </c>
      <c r="E74" s="81">
        <v>29</v>
      </c>
      <c r="F74" s="76">
        <v>1</v>
      </c>
      <c r="G74" s="82">
        <v>1974</v>
      </c>
      <c r="H74" s="81">
        <v>65</v>
      </c>
      <c r="I74" s="81">
        <v>2</v>
      </c>
      <c r="J74" s="76">
        <v>1</v>
      </c>
      <c r="K74" s="82">
        <v>13</v>
      </c>
      <c r="L74" s="81">
        <v>87</v>
      </c>
      <c r="M74" s="81">
        <v>87</v>
      </c>
    </row>
    <row r="75" spans="1:13" ht="12.75">
      <c r="A75" s="53" t="s">
        <v>123</v>
      </c>
      <c r="B75" s="72">
        <v>0</v>
      </c>
      <c r="C75" s="81">
        <v>0</v>
      </c>
      <c r="D75" s="81">
        <v>2</v>
      </c>
      <c r="E75" s="81">
        <v>24</v>
      </c>
      <c r="F75" s="72">
        <v>2</v>
      </c>
      <c r="G75" s="81">
        <v>660</v>
      </c>
      <c r="H75" s="81">
        <v>57</v>
      </c>
      <c r="I75" s="81">
        <v>4</v>
      </c>
      <c r="J75" s="72">
        <v>0</v>
      </c>
      <c r="K75" s="81">
        <v>2</v>
      </c>
      <c r="L75" s="81">
        <v>17</v>
      </c>
      <c r="M75" s="81">
        <v>17</v>
      </c>
    </row>
    <row r="76" spans="1:13" ht="12.75">
      <c r="A76" s="53" t="s">
        <v>124</v>
      </c>
      <c r="B76" s="72">
        <v>0</v>
      </c>
      <c r="C76" s="81">
        <v>0</v>
      </c>
      <c r="D76" s="81">
        <v>0</v>
      </c>
      <c r="E76" s="81">
        <v>14</v>
      </c>
      <c r="F76" s="72">
        <v>5</v>
      </c>
      <c r="G76" s="81">
        <v>3790</v>
      </c>
      <c r="H76" s="81">
        <v>77</v>
      </c>
      <c r="I76" s="81">
        <v>74</v>
      </c>
      <c r="J76" s="72">
        <v>4</v>
      </c>
      <c r="K76" s="81">
        <v>21</v>
      </c>
      <c r="L76" s="81">
        <v>139</v>
      </c>
      <c r="M76" s="81">
        <v>139</v>
      </c>
    </row>
    <row r="77" spans="1:13" ht="12.75">
      <c r="A77" s="53" t="s">
        <v>125</v>
      </c>
      <c r="B77" s="72">
        <v>1</v>
      </c>
      <c r="C77" s="81">
        <v>0</v>
      </c>
      <c r="D77" s="81">
        <v>0</v>
      </c>
      <c r="E77" s="81">
        <v>22</v>
      </c>
      <c r="F77" s="72">
        <v>1</v>
      </c>
      <c r="G77" s="81">
        <v>1191</v>
      </c>
      <c r="H77" s="81">
        <v>32</v>
      </c>
      <c r="I77" s="81">
        <v>2</v>
      </c>
      <c r="J77" s="72">
        <v>1</v>
      </c>
      <c r="K77" s="81">
        <v>7</v>
      </c>
      <c r="L77" s="81">
        <v>90</v>
      </c>
      <c r="M77" s="81">
        <v>90</v>
      </c>
    </row>
    <row r="78" spans="1:13" ht="12.75">
      <c r="A78" s="53" t="s">
        <v>126</v>
      </c>
      <c r="B78" s="72">
        <v>0</v>
      </c>
      <c r="C78" s="81">
        <v>1</v>
      </c>
      <c r="D78" s="81">
        <v>0</v>
      </c>
      <c r="E78" s="81">
        <v>12</v>
      </c>
      <c r="F78" s="72">
        <v>0</v>
      </c>
      <c r="G78" s="81">
        <v>334</v>
      </c>
      <c r="H78" s="81">
        <v>16</v>
      </c>
      <c r="I78" s="81">
        <v>3</v>
      </c>
      <c r="J78" s="72">
        <v>1</v>
      </c>
      <c r="K78" s="81">
        <v>2</v>
      </c>
      <c r="L78" s="81">
        <v>12</v>
      </c>
      <c r="M78" s="81">
        <v>12</v>
      </c>
    </row>
    <row r="79" spans="1:13" ht="12.75">
      <c r="A79" s="53" t="s">
        <v>127</v>
      </c>
      <c r="B79" s="72">
        <v>0</v>
      </c>
      <c r="C79" s="81">
        <v>0</v>
      </c>
      <c r="D79" s="81">
        <v>1</v>
      </c>
      <c r="E79" s="81">
        <v>19</v>
      </c>
      <c r="F79" s="72">
        <v>0</v>
      </c>
      <c r="G79" s="81">
        <v>1127</v>
      </c>
      <c r="H79" s="81">
        <v>79</v>
      </c>
      <c r="I79" s="81">
        <v>14</v>
      </c>
      <c r="J79" s="72">
        <v>1</v>
      </c>
      <c r="K79" s="81">
        <v>7</v>
      </c>
      <c r="L79" s="81">
        <v>76</v>
      </c>
      <c r="M79" s="81">
        <v>76</v>
      </c>
    </row>
    <row r="80" spans="1:13" ht="12.75">
      <c r="A80" s="53" t="s">
        <v>128</v>
      </c>
      <c r="B80" s="72">
        <v>0</v>
      </c>
      <c r="C80" s="81">
        <v>0</v>
      </c>
      <c r="D80" s="81">
        <v>5</v>
      </c>
      <c r="E80" s="81">
        <v>43</v>
      </c>
      <c r="F80" s="72">
        <v>9</v>
      </c>
      <c r="G80" s="81">
        <v>3698</v>
      </c>
      <c r="H80" s="81">
        <v>135</v>
      </c>
      <c r="I80" s="81">
        <v>20</v>
      </c>
      <c r="J80" s="72">
        <v>2</v>
      </c>
      <c r="K80" s="81">
        <v>25</v>
      </c>
      <c r="L80" s="81">
        <v>124</v>
      </c>
      <c r="M80" s="81">
        <v>124</v>
      </c>
    </row>
    <row r="81" spans="1:13" ht="12.75">
      <c r="A81" s="53" t="s">
        <v>129</v>
      </c>
      <c r="B81" s="72">
        <v>1</v>
      </c>
      <c r="C81" s="81">
        <v>0</v>
      </c>
      <c r="D81" s="81">
        <v>6</v>
      </c>
      <c r="E81" s="81">
        <v>16</v>
      </c>
      <c r="F81" s="72">
        <v>3</v>
      </c>
      <c r="G81" s="81">
        <v>2141</v>
      </c>
      <c r="H81" s="81">
        <v>64</v>
      </c>
      <c r="I81" s="81">
        <v>18</v>
      </c>
      <c r="J81" s="72">
        <v>1</v>
      </c>
      <c r="K81" s="81">
        <v>10</v>
      </c>
      <c r="L81" s="81">
        <v>152</v>
      </c>
      <c r="M81" s="81">
        <v>152</v>
      </c>
    </row>
    <row r="82" spans="1:13" ht="12.75">
      <c r="A82" s="53" t="s">
        <v>130</v>
      </c>
      <c r="B82" s="72">
        <v>0</v>
      </c>
      <c r="C82" s="81">
        <v>0</v>
      </c>
      <c r="D82" s="81">
        <v>0</v>
      </c>
      <c r="E82" s="81">
        <v>20</v>
      </c>
      <c r="F82" s="72">
        <v>1</v>
      </c>
      <c r="G82" s="81">
        <v>741</v>
      </c>
      <c r="H82" s="81">
        <v>50</v>
      </c>
      <c r="I82" s="81">
        <v>7</v>
      </c>
      <c r="J82" s="72">
        <v>0</v>
      </c>
      <c r="K82" s="81">
        <v>3</v>
      </c>
      <c r="L82" s="81">
        <v>28</v>
      </c>
      <c r="M82" s="81">
        <v>28</v>
      </c>
    </row>
    <row r="83" spans="1:13" ht="12.75">
      <c r="A83" s="53" t="s">
        <v>131</v>
      </c>
      <c r="B83" s="72">
        <v>0</v>
      </c>
      <c r="C83" s="81">
        <v>0</v>
      </c>
      <c r="D83" s="81">
        <v>0</v>
      </c>
      <c r="E83" s="81">
        <v>16</v>
      </c>
      <c r="F83" s="72">
        <v>0</v>
      </c>
      <c r="G83" s="81">
        <v>666</v>
      </c>
      <c r="H83" s="81">
        <v>9</v>
      </c>
      <c r="I83" s="81">
        <v>6</v>
      </c>
      <c r="J83" s="72">
        <v>1</v>
      </c>
      <c r="K83" s="81">
        <v>5</v>
      </c>
      <c r="L83" s="81">
        <v>67</v>
      </c>
      <c r="M83" s="81">
        <v>67</v>
      </c>
    </row>
    <row r="84" spans="1:13" ht="12.75">
      <c r="A84" s="53" t="s">
        <v>132</v>
      </c>
      <c r="B84" s="72">
        <v>0</v>
      </c>
      <c r="C84" s="81">
        <v>0</v>
      </c>
      <c r="D84" s="81">
        <v>2</v>
      </c>
      <c r="E84" s="81">
        <v>22</v>
      </c>
      <c r="F84" s="72">
        <v>0</v>
      </c>
      <c r="G84" s="81">
        <v>497</v>
      </c>
      <c r="H84" s="81">
        <v>12</v>
      </c>
      <c r="I84" s="81">
        <v>0</v>
      </c>
      <c r="J84" s="72">
        <v>1</v>
      </c>
      <c r="K84" s="81">
        <v>2</v>
      </c>
      <c r="L84" s="81">
        <v>40</v>
      </c>
      <c r="M84" s="81">
        <v>40</v>
      </c>
    </row>
    <row r="85" spans="1:13" ht="12.75">
      <c r="A85" s="53" t="s">
        <v>133</v>
      </c>
      <c r="B85" s="72">
        <v>0</v>
      </c>
      <c r="C85" s="81">
        <v>0</v>
      </c>
      <c r="D85" s="81">
        <v>0</v>
      </c>
      <c r="E85" s="81">
        <v>20</v>
      </c>
      <c r="F85" s="72">
        <v>0</v>
      </c>
      <c r="G85" s="81">
        <v>1004</v>
      </c>
      <c r="H85" s="81">
        <v>16</v>
      </c>
      <c r="I85" s="81">
        <v>4</v>
      </c>
      <c r="J85" s="72">
        <v>1</v>
      </c>
      <c r="K85" s="81">
        <v>7</v>
      </c>
      <c r="L85" s="81">
        <v>33</v>
      </c>
      <c r="M85" s="81">
        <v>33</v>
      </c>
    </row>
    <row r="86" spans="1:13" ht="12.75">
      <c r="A86" s="69" t="s">
        <v>134</v>
      </c>
      <c r="B86" s="72">
        <v>1</v>
      </c>
      <c r="C86" s="83">
        <v>1</v>
      </c>
      <c r="D86" s="83">
        <v>3</v>
      </c>
      <c r="E86" s="83">
        <v>42</v>
      </c>
      <c r="F86" s="72">
        <v>14</v>
      </c>
      <c r="G86" s="83">
        <v>2616</v>
      </c>
      <c r="H86" s="83">
        <v>103</v>
      </c>
      <c r="I86" s="83">
        <v>7</v>
      </c>
      <c r="J86" s="72">
        <v>0</v>
      </c>
      <c r="K86" s="83">
        <v>4</v>
      </c>
      <c r="L86" s="83">
        <v>207</v>
      </c>
      <c r="M86" s="83">
        <v>207</v>
      </c>
    </row>
    <row r="87" spans="1:13" ht="12.75">
      <c r="A87" s="74" t="s">
        <v>135</v>
      </c>
      <c r="B87" s="70">
        <v>12</v>
      </c>
      <c r="C87" s="80">
        <v>5</v>
      </c>
      <c r="D87" s="80">
        <v>82</v>
      </c>
      <c r="E87" s="80">
        <v>460</v>
      </c>
      <c r="F87" s="70">
        <v>146</v>
      </c>
      <c r="G87" s="80">
        <v>20292</v>
      </c>
      <c r="H87" s="80">
        <v>896</v>
      </c>
      <c r="I87" s="80">
        <v>83</v>
      </c>
      <c r="J87" s="70">
        <v>13</v>
      </c>
      <c r="K87" s="80">
        <v>92</v>
      </c>
      <c r="L87" s="80">
        <v>1007</v>
      </c>
      <c r="M87" s="80">
        <v>1007</v>
      </c>
    </row>
    <row r="88" spans="1:13" ht="12.75">
      <c r="A88" s="53" t="s">
        <v>136</v>
      </c>
      <c r="B88" s="72">
        <v>0</v>
      </c>
      <c r="C88" s="81">
        <v>1</v>
      </c>
      <c r="D88" s="81">
        <v>0</v>
      </c>
      <c r="E88" s="81">
        <v>7</v>
      </c>
      <c r="F88" s="72">
        <v>14</v>
      </c>
      <c r="G88" s="81">
        <v>1089</v>
      </c>
      <c r="H88" s="81">
        <v>17</v>
      </c>
      <c r="I88" s="81">
        <v>12</v>
      </c>
      <c r="J88" s="72">
        <v>1</v>
      </c>
      <c r="K88" s="81">
        <v>1</v>
      </c>
      <c r="L88" s="81">
        <v>29</v>
      </c>
      <c r="M88" s="81">
        <v>29</v>
      </c>
    </row>
    <row r="89" spans="1:13" ht="12.75">
      <c r="A89" s="53" t="s">
        <v>137</v>
      </c>
      <c r="B89" s="72">
        <v>1</v>
      </c>
      <c r="C89" s="81">
        <v>1</v>
      </c>
      <c r="D89" s="81">
        <v>0</v>
      </c>
      <c r="E89" s="81">
        <v>52</v>
      </c>
      <c r="F89" s="72">
        <v>11</v>
      </c>
      <c r="G89" s="81">
        <v>472</v>
      </c>
      <c r="H89" s="81">
        <v>57</v>
      </c>
      <c r="I89" s="81">
        <v>7</v>
      </c>
      <c r="J89" s="72">
        <v>0</v>
      </c>
      <c r="K89" s="81">
        <v>4</v>
      </c>
      <c r="L89" s="81">
        <v>61</v>
      </c>
      <c r="M89" s="81">
        <v>61</v>
      </c>
    </row>
    <row r="90" spans="1:13" ht="12.75">
      <c r="A90" s="53" t="s">
        <v>138</v>
      </c>
      <c r="B90" s="72">
        <v>1</v>
      </c>
      <c r="C90" s="81">
        <v>0</v>
      </c>
      <c r="D90" s="81">
        <v>2</v>
      </c>
      <c r="E90" s="81">
        <v>56</v>
      </c>
      <c r="F90" s="72">
        <v>13</v>
      </c>
      <c r="G90" s="81">
        <v>493</v>
      </c>
      <c r="H90" s="81">
        <v>48</v>
      </c>
      <c r="I90" s="81">
        <v>6</v>
      </c>
      <c r="J90" s="72">
        <v>1</v>
      </c>
      <c r="K90" s="81">
        <v>1</v>
      </c>
      <c r="L90" s="81">
        <v>42</v>
      </c>
      <c r="M90" s="81">
        <v>42</v>
      </c>
    </row>
    <row r="91" spans="1:13" ht="12.75">
      <c r="A91" s="53" t="s">
        <v>139</v>
      </c>
      <c r="B91" s="72">
        <v>0</v>
      </c>
      <c r="C91" s="81">
        <v>0</v>
      </c>
      <c r="D91" s="81">
        <v>6</v>
      </c>
      <c r="E91" s="81">
        <v>26</v>
      </c>
      <c r="F91" s="72">
        <v>13</v>
      </c>
      <c r="G91" s="81">
        <v>197</v>
      </c>
      <c r="H91" s="81">
        <v>22</v>
      </c>
      <c r="I91" s="81">
        <v>3</v>
      </c>
      <c r="J91" s="72">
        <v>0</v>
      </c>
      <c r="K91" s="81">
        <v>1</v>
      </c>
      <c r="L91" s="81">
        <v>14</v>
      </c>
      <c r="M91" s="81">
        <v>14</v>
      </c>
    </row>
    <row r="92" spans="1:13" ht="12.75">
      <c r="A92" s="53" t="s">
        <v>140</v>
      </c>
      <c r="B92" s="72">
        <v>1</v>
      </c>
      <c r="C92" s="81">
        <v>2</v>
      </c>
      <c r="D92" s="81">
        <v>15</v>
      </c>
      <c r="E92" s="81">
        <v>30</v>
      </c>
      <c r="F92" s="72">
        <v>11</v>
      </c>
      <c r="G92" s="81">
        <v>265</v>
      </c>
      <c r="H92" s="81">
        <v>44</v>
      </c>
      <c r="I92" s="81">
        <v>3</v>
      </c>
      <c r="J92" s="72">
        <v>0</v>
      </c>
      <c r="K92" s="81">
        <v>5</v>
      </c>
      <c r="L92" s="81">
        <v>40</v>
      </c>
      <c r="M92" s="81">
        <v>40</v>
      </c>
    </row>
    <row r="93" spans="1:13" ht="12.75">
      <c r="A93" s="53" t="s">
        <v>141</v>
      </c>
      <c r="B93" s="72">
        <v>4</v>
      </c>
      <c r="C93" s="81">
        <v>0</v>
      </c>
      <c r="D93" s="81">
        <v>2</v>
      </c>
      <c r="E93" s="81">
        <v>47</v>
      </c>
      <c r="F93" s="72">
        <v>7</v>
      </c>
      <c r="G93" s="81">
        <v>3569</v>
      </c>
      <c r="H93" s="81">
        <v>129</v>
      </c>
      <c r="I93" s="81">
        <v>3</v>
      </c>
      <c r="J93" s="72">
        <v>3</v>
      </c>
      <c r="K93" s="81">
        <v>20</v>
      </c>
      <c r="L93" s="81">
        <v>167</v>
      </c>
      <c r="M93" s="81">
        <v>167</v>
      </c>
    </row>
    <row r="94" spans="1:13" ht="12.75">
      <c r="A94" s="53" t="s">
        <v>142</v>
      </c>
      <c r="B94" s="72">
        <v>0</v>
      </c>
      <c r="C94" s="81">
        <v>0</v>
      </c>
      <c r="D94" s="81">
        <v>56</v>
      </c>
      <c r="E94" s="81">
        <v>69</v>
      </c>
      <c r="F94" s="72">
        <v>7</v>
      </c>
      <c r="G94" s="81">
        <v>3452</v>
      </c>
      <c r="H94" s="81">
        <v>122</v>
      </c>
      <c r="I94" s="81">
        <v>3</v>
      </c>
      <c r="J94" s="72">
        <v>1</v>
      </c>
      <c r="K94" s="81">
        <v>15</v>
      </c>
      <c r="L94" s="81">
        <v>160</v>
      </c>
      <c r="M94" s="81">
        <v>160</v>
      </c>
    </row>
    <row r="95" spans="1:13" ht="12.75">
      <c r="A95" s="53" t="s">
        <v>143</v>
      </c>
      <c r="B95" s="72">
        <v>1</v>
      </c>
      <c r="C95" s="81">
        <v>0</v>
      </c>
      <c r="D95" s="81">
        <v>0</v>
      </c>
      <c r="E95" s="81">
        <v>32</v>
      </c>
      <c r="F95" s="72">
        <v>13</v>
      </c>
      <c r="G95" s="81">
        <v>3274</v>
      </c>
      <c r="H95" s="81">
        <v>105</v>
      </c>
      <c r="I95" s="81">
        <v>10</v>
      </c>
      <c r="J95" s="72">
        <v>3</v>
      </c>
      <c r="K95" s="81">
        <v>11</v>
      </c>
      <c r="L95" s="81">
        <v>103</v>
      </c>
      <c r="M95" s="81">
        <v>103</v>
      </c>
    </row>
    <row r="96" spans="1:13" ht="12.75">
      <c r="A96" s="53" t="s">
        <v>144</v>
      </c>
      <c r="B96" s="72">
        <v>2</v>
      </c>
      <c r="C96" s="81">
        <v>0</v>
      </c>
      <c r="D96" s="81">
        <v>1</v>
      </c>
      <c r="E96" s="81">
        <v>36</v>
      </c>
      <c r="F96" s="72">
        <v>1</v>
      </c>
      <c r="G96" s="81">
        <v>1093</v>
      </c>
      <c r="H96" s="81">
        <v>39</v>
      </c>
      <c r="I96" s="81">
        <v>1</v>
      </c>
      <c r="J96" s="72">
        <v>0</v>
      </c>
      <c r="K96" s="81">
        <v>1</v>
      </c>
      <c r="L96" s="81">
        <v>46</v>
      </c>
      <c r="M96" s="81">
        <v>46</v>
      </c>
    </row>
    <row r="97" spans="1:13" ht="12.75">
      <c r="A97" s="53" t="s">
        <v>145</v>
      </c>
      <c r="B97" s="72">
        <v>0</v>
      </c>
      <c r="C97" s="81">
        <v>0</v>
      </c>
      <c r="D97" s="81">
        <v>0</v>
      </c>
      <c r="E97" s="81">
        <v>26</v>
      </c>
      <c r="F97" s="72">
        <v>12</v>
      </c>
      <c r="G97" s="81">
        <v>2167</v>
      </c>
      <c r="H97" s="81">
        <v>64</v>
      </c>
      <c r="I97" s="81">
        <v>22</v>
      </c>
      <c r="J97" s="72">
        <v>1</v>
      </c>
      <c r="K97" s="81">
        <v>7</v>
      </c>
      <c r="L97" s="81">
        <v>178</v>
      </c>
      <c r="M97" s="81">
        <v>178</v>
      </c>
    </row>
    <row r="98" spans="1:13" ht="12.75">
      <c r="A98" s="69" t="s">
        <v>146</v>
      </c>
      <c r="B98" s="78">
        <v>2</v>
      </c>
      <c r="C98" s="83">
        <v>1</v>
      </c>
      <c r="D98" s="83">
        <v>0</v>
      </c>
      <c r="E98" s="83">
        <v>79</v>
      </c>
      <c r="F98" s="78">
        <v>44</v>
      </c>
      <c r="G98" s="83">
        <v>4221</v>
      </c>
      <c r="H98" s="83">
        <v>249</v>
      </c>
      <c r="I98" s="83">
        <v>13</v>
      </c>
      <c r="J98" s="78">
        <v>3</v>
      </c>
      <c r="K98" s="83">
        <v>26</v>
      </c>
      <c r="L98" s="83">
        <v>167</v>
      </c>
      <c r="M98" s="83">
        <v>167</v>
      </c>
    </row>
    <row r="99" spans="1:13" ht="12.75">
      <c r="A99" s="41" t="s">
        <v>173</v>
      </c>
      <c r="B99" s="166"/>
      <c r="C99" s="166"/>
      <c r="D99" s="166"/>
      <c r="E99" s="166"/>
      <c r="F99" s="166"/>
      <c r="G99" s="166"/>
      <c r="H99" s="166"/>
      <c r="I99" s="166"/>
      <c r="J99" s="166"/>
      <c r="K99" s="166"/>
      <c r="L99" s="166"/>
      <c r="M99" s="166"/>
    </row>
    <row r="100" spans="1:13" ht="12.75">
      <c r="A100" s="41" t="s">
        <v>174</v>
      </c>
      <c r="B100" s="106"/>
      <c r="C100" s="106"/>
      <c r="D100" s="106"/>
      <c r="E100" s="106"/>
      <c r="F100" s="106"/>
      <c r="G100" s="106"/>
      <c r="H100" s="106"/>
      <c r="I100" s="106"/>
      <c r="J100" s="106"/>
      <c r="K100" s="106"/>
      <c r="L100" s="106"/>
      <c r="M100" s="106"/>
    </row>
    <row r="101" spans="1:13" ht="12.75">
      <c r="A101" s="41" t="s">
        <v>175</v>
      </c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</row>
    <row r="102" spans="1:13" ht="12.75">
      <c r="A102" s="41" t="s">
        <v>185</v>
      </c>
      <c r="B102" s="106"/>
      <c r="C102" s="106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</row>
    <row r="103" spans="1:13" ht="12.75">
      <c r="A103" s="41" t="s">
        <v>176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</row>
    <row r="104" spans="1:13" ht="12.75">
      <c r="A104" s="41" t="s">
        <v>177</v>
      </c>
      <c r="B104" s="106"/>
      <c r="C104" s="106"/>
      <c r="D104" s="106"/>
      <c r="E104" s="106"/>
      <c r="F104" s="106"/>
      <c r="G104" s="106"/>
      <c r="H104" s="106"/>
      <c r="I104" s="106"/>
      <c r="J104" s="106"/>
      <c r="K104" s="106"/>
      <c r="L104" s="106"/>
      <c r="M104" s="106"/>
    </row>
    <row r="105" spans="1:13" ht="12.75">
      <c r="A105" s="41" t="s">
        <v>178</v>
      </c>
      <c r="B105" s="106"/>
      <c r="C105" s="106"/>
      <c r="D105" s="106"/>
      <c r="E105" s="106"/>
      <c r="F105" s="106"/>
      <c r="G105" s="106"/>
      <c r="H105" s="106"/>
      <c r="I105" s="106"/>
      <c r="J105" s="106"/>
      <c r="K105" s="106"/>
      <c r="L105" s="106"/>
      <c r="M105" s="106"/>
    </row>
    <row r="106" spans="1:13" ht="12.75">
      <c r="A106" s="41" t="s">
        <v>179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12.75">
      <c r="A107" s="41" t="s">
        <v>186</v>
      </c>
      <c r="B107" s="106"/>
      <c r="C107" s="106"/>
      <c r="D107" s="106"/>
      <c r="E107" s="106"/>
      <c r="F107" s="106"/>
      <c r="G107" s="106"/>
      <c r="H107" s="106"/>
      <c r="I107" s="106"/>
      <c r="J107" s="106"/>
      <c r="K107" s="106"/>
      <c r="L107" s="106"/>
      <c r="M107" s="106"/>
    </row>
    <row r="108" spans="1:13" ht="12.75">
      <c r="A108" s="41" t="s">
        <v>180</v>
      </c>
      <c r="B108" s="106"/>
      <c r="C108" s="106"/>
      <c r="D108" s="106"/>
      <c r="E108" s="106"/>
      <c r="F108" s="106"/>
      <c r="G108" s="106"/>
      <c r="H108" s="106"/>
      <c r="I108" s="106"/>
      <c r="J108" s="106"/>
      <c r="K108" s="106"/>
      <c r="L108" s="106"/>
      <c r="M108" s="106"/>
    </row>
    <row r="109" spans="1:13" ht="12.75">
      <c r="A109" s="41" t="s">
        <v>181</v>
      </c>
      <c r="B109" s="106"/>
      <c r="C109" s="106"/>
      <c r="D109" s="106"/>
      <c r="E109" s="106"/>
      <c r="F109" s="106"/>
      <c r="G109" s="106"/>
      <c r="H109" s="106"/>
      <c r="I109" s="106"/>
      <c r="J109" s="106"/>
      <c r="K109" s="106"/>
      <c r="L109" s="106"/>
      <c r="M109" s="106"/>
    </row>
    <row r="110" spans="1:13" ht="12.75">
      <c r="A110" s="41" t="s">
        <v>182</v>
      </c>
      <c r="B110" s="106"/>
      <c r="C110" s="106"/>
      <c r="D110" s="106"/>
      <c r="E110" s="106"/>
      <c r="F110" s="106"/>
      <c r="G110" s="106"/>
      <c r="H110" s="106"/>
      <c r="I110" s="106"/>
      <c r="J110" s="106"/>
      <c r="K110" s="106"/>
      <c r="L110" s="106"/>
      <c r="M110" s="106"/>
    </row>
    <row r="111" ht="12.75">
      <c r="A111" s="6"/>
    </row>
    <row r="112" ht="12.75">
      <c r="M112" s="85">
        <v>11</v>
      </c>
    </row>
    <row r="231" spans="2:11" ht="12.75">
      <c r="B231" s="91"/>
      <c r="C231" s="91"/>
      <c r="D231" s="91"/>
      <c r="E231" s="91"/>
      <c r="F231" s="91"/>
      <c r="G231" s="91"/>
      <c r="H231" s="91"/>
      <c r="I231" s="91"/>
      <c r="K231" s="91"/>
    </row>
    <row r="232" spans="2:11" ht="12.75">
      <c r="B232" s="91"/>
      <c r="C232" s="91"/>
      <c r="D232" s="91"/>
      <c r="E232" s="91"/>
      <c r="F232" s="91"/>
      <c r="G232" s="91"/>
      <c r="H232" s="91"/>
      <c r="I232" s="91"/>
      <c r="K232" s="91"/>
    </row>
    <row r="233" spans="2:11" ht="12.75">
      <c r="B233" s="91"/>
      <c r="C233" s="91"/>
      <c r="D233" s="91"/>
      <c r="E233" s="91"/>
      <c r="F233" s="91"/>
      <c r="G233" s="91"/>
      <c r="H233" s="91"/>
      <c r="I233" s="91"/>
      <c r="K233" s="91"/>
    </row>
    <row r="234" spans="2:11" ht="12.75">
      <c r="B234" s="91"/>
      <c r="C234" s="91"/>
      <c r="D234" s="91"/>
      <c r="E234" s="91"/>
      <c r="F234" s="91"/>
      <c r="G234" s="91"/>
      <c r="H234" s="91"/>
      <c r="I234" s="91"/>
      <c r="K234" s="91"/>
    </row>
    <row r="235" spans="2:11" ht="12.75">
      <c r="B235" s="91"/>
      <c r="C235" s="91"/>
      <c r="D235" s="91"/>
      <c r="E235" s="91"/>
      <c r="F235" s="91"/>
      <c r="G235" s="91"/>
      <c r="H235" s="91"/>
      <c r="I235" s="91"/>
      <c r="K235" s="91"/>
    </row>
    <row r="236" spans="2:11" ht="12.75">
      <c r="B236" s="91"/>
      <c r="C236" s="91"/>
      <c r="D236" s="91"/>
      <c r="E236" s="91"/>
      <c r="F236" s="91"/>
      <c r="G236" s="91"/>
      <c r="H236" s="91"/>
      <c r="I236" s="91"/>
      <c r="K236" s="91"/>
    </row>
    <row r="237" spans="2:11" ht="12.75">
      <c r="B237" s="91"/>
      <c r="C237" s="91"/>
      <c r="D237" s="91"/>
      <c r="E237" s="91"/>
      <c r="F237" s="91"/>
      <c r="G237" s="91"/>
      <c r="H237" s="91"/>
      <c r="I237" s="91"/>
      <c r="K237" s="91"/>
    </row>
    <row r="238" spans="2:11" ht="12.75">
      <c r="B238" s="91"/>
      <c r="C238" s="91"/>
      <c r="D238" s="91"/>
      <c r="E238" s="91"/>
      <c r="F238" s="91"/>
      <c r="G238" s="91"/>
      <c r="H238" s="91"/>
      <c r="I238" s="91"/>
      <c r="K238" s="91"/>
    </row>
    <row r="239" spans="2:11" ht="12.75">
      <c r="B239" s="91"/>
      <c r="C239" s="91"/>
      <c r="D239" s="91"/>
      <c r="E239" s="91"/>
      <c r="F239" s="91"/>
      <c r="G239" s="91"/>
      <c r="H239" s="91"/>
      <c r="I239" s="91"/>
      <c r="K239" s="91"/>
    </row>
    <row r="240" spans="2:11" ht="12.75">
      <c r="B240" s="91"/>
      <c r="C240" s="91"/>
      <c r="D240" s="91"/>
      <c r="E240" s="91"/>
      <c r="F240" s="91"/>
      <c r="G240" s="91"/>
      <c r="H240" s="91"/>
      <c r="I240" s="91"/>
      <c r="K240" s="91"/>
    </row>
    <row r="241" spans="2:11" ht="12.75">
      <c r="B241" s="91"/>
      <c r="C241" s="91"/>
      <c r="D241" s="91"/>
      <c r="E241" s="91"/>
      <c r="F241" s="91"/>
      <c r="G241" s="91"/>
      <c r="H241" s="91"/>
      <c r="I241" s="91"/>
      <c r="K241" s="91"/>
    </row>
    <row r="242" spans="2:11" ht="12.75">
      <c r="B242" s="91"/>
      <c r="C242" s="91"/>
      <c r="D242" s="91"/>
      <c r="E242" s="91"/>
      <c r="F242" s="91"/>
      <c r="G242" s="91"/>
      <c r="H242" s="91"/>
      <c r="I242" s="91"/>
      <c r="K242" s="91"/>
    </row>
    <row r="243" spans="2:11" ht="12.75">
      <c r="B243" s="91"/>
      <c r="C243" s="91"/>
      <c r="D243" s="91"/>
      <c r="E243" s="91"/>
      <c r="F243" s="91"/>
      <c r="G243" s="91"/>
      <c r="H243" s="91"/>
      <c r="I243" s="91"/>
      <c r="K243" s="91"/>
    </row>
    <row r="244" spans="2:11" ht="12.75">
      <c r="B244" s="91"/>
      <c r="C244" s="91"/>
      <c r="D244" s="91"/>
      <c r="E244" s="91"/>
      <c r="F244" s="91"/>
      <c r="G244" s="91"/>
      <c r="H244" s="91"/>
      <c r="I244" s="91"/>
      <c r="K244" s="91"/>
    </row>
    <row r="245" spans="2:11" ht="12.75">
      <c r="B245" s="91"/>
      <c r="C245" s="91"/>
      <c r="D245" s="91"/>
      <c r="E245" s="91"/>
      <c r="F245" s="91"/>
      <c r="G245" s="91"/>
      <c r="H245" s="91"/>
      <c r="I245" s="91"/>
      <c r="K245" s="91"/>
    </row>
    <row r="246" spans="2:11" ht="12.75">
      <c r="B246" s="91"/>
      <c r="C246" s="91"/>
      <c r="D246" s="91"/>
      <c r="E246" s="91"/>
      <c r="F246" s="91"/>
      <c r="G246" s="91"/>
      <c r="H246" s="91"/>
      <c r="I246" s="91"/>
      <c r="K246" s="91"/>
    </row>
    <row r="247" spans="2:11" ht="12.75">
      <c r="B247" s="91"/>
      <c r="C247" s="91"/>
      <c r="D247" s="91"/>
      <c r="E247" s="91"/>
      <c r="F247" s="91"/>
      <c r="G247" s="91"/>
      <c r="H247" s="91"/>
      <c r="I247" s="91"/>
      <c r="K247" s="91"/>
    </row>
    <row r="248" spans="2:11" ht="12.75">
      <c r="B248" s="91"/>
      <c r="C248" s="91"/>
      <c r="D248" s="91"/>
      <c r="E248" s="91"/>
      <c r="F248" s="91"/>
      <c r="G248" s="91"/>
      <c r="H248" s="91"/>
      <c r="I248" s="91"/>
      <c r="K248" s="91"/>
    </row>
    <row r="249" spans="2:11" ht="12.75">
      <c r="B249" s="91"/>
      <c r="C249" s="91"/>
      <c r="D249" s="91"/>
      <c r="E249" s="91"/>
      <c r="F249" s="91"/>
      <c r="G249" s="91"/>
      <c r="H249" s="91"/>
      <c r="I249" s="91"/>
      <c r="K249" s="91"/>
    </row>
    <row r="250" spans="2:11" ht="12.75">
      <c r="B250" s="91"/>
      <c r="C250" s="91"/>
      <c r="D250" s="91"/>
      <c r="E250" s="91"/>
      <c r="F250" s="91"/>
      <c r="G250" s="91"/>
      <c r="H250" s="91"/>
      <c r="I250" s="91"/>
      <c r="K250" s="91"/>
    </row>
    <row r="251" spans="2:11" ht="12.75">
      <c r="B251" s="91"/>
      <c r="C251" s="91"/>
      <c r="D251" s="91"/>
      <c r="E251" s="91"/>
      <c r="F251" s="91"/>
      <c r="G251" s="91"/>
      <c r="H251" s="91"/>
      <c r="I251" s="91"/>
      <c r="K251" s="91"/>
    </row>
    <row r="252" spans="2:11" ht="12.75">
      <c r="B252" s="91"/>
      <c r="C252" s="91"/>
      <c r="D252" s="91"/>
      <c r="E252" s="91"/>
      <c r="F252" s="91"/>
      <c r="G252" s="91"/>
      <c r="H252" s="91"/>
      <c r="I252" s="91"/>
      <c r="K252" s="91"/>
    </row>
    <row r="253" spans="2:11" ht="12.75">
      <c r="B253" s="91"/>
      <c r="C253" s="91"/>
      <c r="D253" s="91"/>
      <c r="E253" s="91"/>
      <c r="F253" s="91"/>
      <c r="G253" s="91"/>
      <c r="H253" s="91"/>
      <c r="I253" s="91"/>
      <c r="K253" s="91"/>
    </row>
    <row r="254" spans="2:11" ht="12.75">
      <c r="B254" s="91"/>
      <c r="C254" s="91"/>
      <c r="D254" s="91"/>
      <c r="E254" s="91"/>
      <c r="F254" s="91"/>
      <c r="G254" s="91"/>
      <c r="H254" s="91"/>
      <c r="I254" s="91"/>
      <c r="K254" s="91"/>
    </row>
    <row r="255" spans="2:11" ht="12.75">
      <c r="B255" s="91"/>
      <c r="C255" s="91"/>
      <c r="D255" s="91"/>
      <c r="E255" s="91"/>
      <c r="F255" s="91"/>
      <c r="G255" s="91"/>
      <c r="H255" s="91"/>
      <c r="I255" s="91"/>
      <c r="K255" s="91"/>
    </row>
    <row r="256" spans="2:11" ht="12.75">
      <c r="B256" s="91"/>
      <c r="C256" s="91"/>
      <c r="D256" s="91"/>
      <c r="E256" s="91"/>
      <c r="F256" s="91"/>
      <c r="G256" s="91"/>
      <c r="H256" s="91"/>
      <c r="I256" s="91"/>
      <c r="K256" s="91"/>
    </row>
    <row r="257" spans="2:11" ht="12.75">
      <c r="B257" s="91"/>
      <c r="C257" s="91"/>
      <c r="D257" s="91"/>
      <c r="E257" s="91"/>
      <c r="F257" s="91"/>
      <c r="G257" s="91"/>
      <c r="H257" s="91"/>
      <c r="I257" s="91"/>
      <c r="K257" s="91"/>
    </row>
    <row r="258" spans="2:11" ht="12.75">
      <c r="B258" s="91"/>
      <c r="C258" s="91"/>
      <c r="D258" s="91"/>
      <c r="E258" s="91"/>
      <c r="F258" s="91"/>
      <c r="G258" s="91"/>
      <c r="H258" s="91"/>
      <c r="I258" s="91"/>
      <c r="K258" s="91"/>
    </row>
    <row r="259" spans="2:11" ht="12.75">
      <c r="B259" s="91"/>
      <c r="C259" s="91"/>
      <c r="D259" s="91"/>
      <c r="E259" s="91"/>
      <c r="F259" s="91"/>
      <c r="G259" s="91"/>
      <c r="H259" s="91"/>
      <c r="I259" s="91"/>
      <c r="K259" s="91"/>
    </row>
    <row r="260" spans="2:11" ht="12.75">
      <c r="B260" s="91"/>
      <c r="C260" s="91"/>
      <c r="D260" s="91"/>
      <c r="E260" s="91"/>
      <c r="F260" s="91"/>
      <c r="G260" s="91"/>
      <c r="H260" s="91"/>
      <c r="I260" s="91"/>
      <c r="K260" s="91"/>
    </row>
    <row r="261" spans="2:11" ht="12.75">
      <c r="B261" s="91"/>
      <c r="C261" s="91"/>
      <c r="D261" s="91"/>
      <c r="E261" s="91"/>
      <c r="F261" s="91"/>
      <c r="G261" s="91"/>
      <c r="H261" s="91"/>
      <c r="I261" s="91"/>
      <c r="K261" s="91"/>
    </row>
    <row r="262" spans="2:11" ht="12.75">
      <c r="B262" s="91"/>
      <c r="C262" s="91"/>
      <c r="D262" s="91"/>
      <c r="E262" s="91"/>
      <c r="F262" s="91"/>
      <c r="G262" s="91"/>
      <c r="H262" s="91"/>
      <c r="I262" s="91"/>
      <c r="K262" s="91"/>
    </row>
    <row r="263" spans="2:11" ht="12.75">
      <c r="B263" s="91"/>
      <c r="C263" s="91"/>
      <c r="D263" s="91"/>
      <c r="E263" s="91"/>
      <c r="F263" s="91"/>
      <c r="G263" s="91"/>
      <c r="H263" s="91"/>
      <c r="I263" s="91"/>
      <c r="K263" s="91"/>
    </row>
    <row r="264" spans="2:11" ht="12.75">
      <c r="B264" s="91"/>
      <c r="C264" s="91"/>
      <c r="D264" s="91"/>
      <c r="E264" s="91"/>
      <c r="F264" s="91"/>
      <c r="G264" s="91"/>
      <c r="H264" s="91"/>
      <c r="I264" s="91"/>
      <c r="K264" s="91"/>
    </row>
    <row r="265" spans="2:11" ht="12.75">
      <c r="B265" s="91"/>
      <c r="C265" s="91"/>
      <c r="D265" s="91"/>
      <c r="E265" s="91"/>
      <c r="F265" s="91"/>
      <c r="G265" s="91"/>
      <c r="H265" s="91"/>
      <c r="I265" s="91"/>
      <c r="K265" s="91"/>
    </row>
    <row r="266" spans="2:11" ht="12.75">
      <c r="B266" s="91"/>
      <c r="C266" s="91"/>
      <c r="D266" s="91"/>
      <c r="E266" s="91"/>
      <c r="F266" s="91"/>
      <c r="G266" s="91"/>
      <c r="H266" s="91"/>
      <c r="I266" s="91"/>
      <c r="K266" s="91"/>
    </row>
    <row r="267" spans="2:11" ht="12.75">
      <c r="B267" s="91"/>
      <c r="C267" s="91"/>
      <c r="D267" s="91"/>
      <c r="E267" s="91"/>
      <c r="F267" s="91"/>
      <c r="G267" s="91"/>
      <c r="H267" s="91"/>
      <c r="I267" s="91"/>
      <c r="K267" s="91"/>
    </row>
    <row r="268" spans="2:11" ht="12.75">
      <c r="B268" s="91"/>
      <c r="C268" s="91"/>
      <c r="D268" s="91"/>
      <c r="E268" s="91"/>
      <c r="F268" s="91"/>
      <c r="G268" s="91"/>
      <c r="H268" s="91"/>
      <c r="I268" s="91"/>
      <c r="K268" s="91"/>
    </row>
    <row r="269" spans="2:11" ht="12.75">
      <c r="B269" s="91"/>
      <c r="C269" s="91"/>
      <c r="D269" s="91"/>
      <c r="E269" s="91"/>
      <c r="F269" s="91"/>
      <c r="G269" s="91"/>
      <c r="H269" s="91"/>
      <c r="I269" s="91"/>
      <c r="K269" s="91"/>
    </row>
    <row r="270" spans="2:11" ht="12.75">
      <c r="B270" s="91"/>
      <c r="C270" s="91"/>
      <c r="D270" s="91"/>
      <c r="E270" s="91"/>
      <c r="F270" s="91"/>
      <c r="G270" s="91"/>
      <c r="H270" s="91"/>
      <c r="I270" s="91"/>
      <c r="K270" s="91"/>
    </row>
    <row r="271" spans="2:11" ht="12.75">
      <c r="B271" s="91"/>
      <c r="C271" s="91"/>
      <c r="D271" s="91"/>
      <c r="E271" s="91"/>
      <c r="F271" s="91"/>
      <c r="G271" s="91"/>
      <c r="H271" s="91"/>
      <c r="I271" s="91"/>
      <c r="K271" s="91"/>
    </row>
    <row r="272" spans="2:11" ht="12.75">
      <c r="B272" s="91"/>
      <c r="C272" s="91"/>
      <c r="D272" s="91"/>
      <c r="E272" s="91"/>
      <c r="F272" s="91"/>
      <c r="G272" s="91"/>
      <c r="H272" s="91"/>
      <c r="I272" s="91"/>
      <c r="K272" s="91"/>
    </row>
    <row r="273" spans="2:11" ht="12.75">
      <c r="B273" s="91"/>
      <c r="C273" s="91"/>
      <c r="D273" s="91"/>
      <c r="E273" s="91"/>
      <c r="F273" s="91"/>
      <c r="G273" s="91"/>
      <c r="H273" s="91"/>
      <c r="I273" s="91"/>
      <c r="K273" s="91"/>
    </row>
    <row r="274" spans="2:11" ht="12.75">
      <c r="B274" s="91"/>
      <c r="C274" s="91"/>
      <c r="D274" s="91"/>
      <c r="E274" s="91"/>
      <c r="F274" s="91"/>
      <c r="G274" s="91"/>
      <c r="H274" s="91"/>
      <c r="I274" s="91"/>
      <c r="K274" s="91"/>
    </row>
    <row r="275" spans="2:11" ht="12.75">
      <c r="B275" s="91"/>
      <c r="C275" s="91"/>
      <c r="D275" s="91"/>
      <c r="E275" s="91"/>
      <c r="F275" s="91"/>
      <c r="G275" s="91"/>
      <c r="H275" s="91"/>
      <c r="I275" s="91"/>
      <c r="K275" s="91"/>
    </row>
    <row r="276" spans="2:11" ht="12.75">
      <c r="B276" s="91"/>
      <c r="C276" s="91"/>
      <c r="D276" s="91"/>
      <c r="E276" s="91"/>
      <c r="F276" s="91"/>
      <c r="G276" s="91"/>
      <c r="H276" s="91"/>
      <c r="I276" s="91"/>
      <c r="K276" s="91"/>
    </row>
    <row r="277" spans="2:11" ht="12.75">
      <c r="B277" s="91"/>
      <c r="C277" s="91"/>
      <c r="D277" s="91"/>
      <c r="E277" s="91"/>
      <c r="F277" s="91"/>
      <c r="G277" s="91"/>
      <c r="H277" s="91"/>
      <c r="I277" s="91"/>
      <c r="K277" s="91"/>
    </row>
    <row r="278" spans="2:11" ht="12.75">
      <c r="B278" s="91"/>
      <c r="C278" s="91"/>
      <c r="D278" s="91"/>
      <c r="E278" s="91"/>
      <c r="F278" s="91"/>
      <c r="G278" s="91"/>
      <c r="H278" s="91"/>
      <c r="I278" s="91"/>
      <c r="K278" s="91"/>
    </row>
    <row r="279" spans="2:11" ht="12.75">
      <c r="B279" s="91"/>
      <c r="C279" s="91"/>
      <c r="D279" s="91"/>
      <c r="E279" s="91"/>
      <c r="F279" s="91"/>
      <c r="G279" s="91"/>
      <c r="H279" s="91"/>
      <c r="I279" s="91"/>
      <c r="K279" s="91"/>
    </row>
    <row r="280" spans="2:11" ht="12.75">
      <c r="B280" s="91"/>
      <c r="C280" s="91"/>
      <c r="D280" s="91"/>
      <c r="E280" s="91"/>
      <c r="F280" s="91"/>
      <c r="G280" s="91"/>
      <c r="H280" s="91"/>
      <c r="I280" s="91"/>
      <c r="K280" s="91"/>
    </row>
    <row r="281" spans="2:11" ht="12.75">
      <c r="B281" s="91"/>
      <c r="C281" s="91"/>
      <c r="D281" s="91"/>
      <c r="E281" s="91"/>
      <c r="F281" s="91"/>
      <c r="G281" s="91"/>
      <c r="H281" s="91"/>
      <c r="I281" s="91"/>
      <c r="K281" s="91"/>
    </row>
    <row r="282" spans="2:11" ht="12.75">
      <c r="B282" s="91"/>
      <c r="C282" s="91"/>
      <c r="D282" s="91"/>
      <c r="E282" s="91"/>
      <c r="F282" s="91"/>
      <c r="G282" s="91"/>
      <c r="H282" s="91"/>
      <c r="I282" s="91"/>
      <c r="K282" s="91"/>
    </row>
    <row r="283" spans="2:11" ht="12.75">
      <c r="B283" s="91"/>
      <c r="C283" s="91"/>
      <c r="D283" s="91"/>
      <c r="E283" s="91"/>
      <c r="F283" s="91"/>
      <c r="G283" s="91"/>
      <c r="H283" s="91"/>
      <c r="I283" s="91"/>
      <c r="K283" s="91"/>
    </row>
    <row r="284" spans="2:11" ht="12.75">
      <c r="B284" s="91"/>
      <c r="C284" s="91"/>
      <c r="D284" s="91"/>
      <c r="E284" s="91"/>
      <c r="F284" s="91"/>
      <c r="G284" s="91"/>
      <c r="H284" s="91"/>
      <c r="I284" s="91"/>
      <c r="K284" s="91"/>
    </row>
    <row r="285" spans="2:11" ht="12.75">
      <c r="B285" s="91"/>
      <c r="C285" s="91"/>
      <c r="D285" s="91"/>
      <c r="E285" s="91"/>
      <c r="F285" s="91"/>
      <c r="G285" s="91"/>
      <c r="H285" s="91"/>
      <c r="I285" s="91"/>
      <c r="K285" s="91"/>
    </row>
    <row r="286" spans="2:11" ht="12.75">
      <c r="B286" s="91"/>
      <c r="C286" s="91"/>
      <c r="D286" s="91"/>
      <c r="E286" s="91"/>
      <c r="F286" s="91"/>
      <c r="G286" s="91"/>
      <c r="H286" s="91"/>
      <c r="I286" s="91"/>
      <c r="K286" s="91"/>
    </row>
    <row r="287" spans="2:11" ht="12.75">
      <c r="B287" s="91"/>
      <c r="C287" s="91"/>
      <c r="D287" s="91"/>
      <c r="E287" s="91"/>
      <c r="F287" s="91"/>
      <c r="G287" s="91"/>
      <c r="H287" s="91"/>
      <c r="I287" s="91"/>
      <c r="K287" s="91"/>
    </row>
    <row r="288" spans="2:11" ht="12.75">
      <c r="B288" s="91"/>
      <c r="C288" s="91"/>
      <c r="D288" s="91"/>
      <c r="E288" s="91"/>
      <c r="F288" s="91"/>
      <c r="G288" s="91"/>
      <c r="H288" s="91"/>
      <c r="I288" s="91"/>
      <c r="K288" s="91"/>
    </row>
    <row r="289" spans="2:11" ht="12.75">
      <c r="B289" s="91"/>
      <c r="C289" s="91"/>
      <c r="D289" s="91"/>
      <c r="E289" s="91"/>
      <c r="F289" s="91"/>
      <c r="G289" s="91"/>
      <c r="H289" s="91"/>
      <c r="I289" s="91"/>
      <c r="K289" s="91"/>
    </row>
    <row r="290" spans="2:11" ht="12.75">
      <c r="B290" s="91"/>
      <c r="C290" s="91"/>
      <c r="D290" s="91"/>
      <c r="E290" s="91"/>
      <c r="F290" s="91"/>
      <c r="G290" s="91"/>
      <c r="H290" s="91"/>
      <c r="I290" s="91"/>
      <c r="K290" s="91"/>
    </row>
    <row r="291" spans="2:11" ht="12.75">
      <c r="B291" s="91"/>
      <c r="C291" s="91"/>
      <c r="D291" s="91"/>
      <c r="E291" s="91"/>
      <c r="F291" s="91"/>
      <c r="G291" s="91"/>
      <c r="H291" s="91"/>
      <c r="I291" s="91"/>
      <c r="K291" s="91"/>
    </row>
    <row r="292" spans="2:11" ht="12.75">
      <c r="B292" s="91"/>
      <c r="C292" s="91"/>
      <c r="D292" s="91"/>
      <c r="E292" s="91"/>
      <c r="F292" s="91"/>
      <c r="G292" s="91"/>
      <c r="H292" s="91"/>
      <c r="I292" s="91"/>
      <c r="K292" s="91"/>
    </row>
    <row r="293" spans="2:11" ht="12.75">
      <c r="B293" s="91"/>
      <c r="C293" s="91"/>
      <c r="D293" s="91"/>
      <c r="E293" s="91"/>
      <c r="F293" s="91"/>
      <c r="G293" s="91"/>
      <c r="H293" s="91"/>
      <c r="I293" s="91"/>
      <c r="K293" s="91"/>
    </row>
    <row r="294" spans="2:11" ht="12.75">
      <c r="B294" s="91"/>
      <c r="C294" s="91"/>
      <c r="D294" s="91"/>
      <c r="E294" s="91"/>
      <c r="F294" s="91"/>
      <c r="G294" s="91"/>
      <c r="H294" s="91"/>
      <c r="I294" s="91"/>
      <c r="K294" s="91"/>
    </row>
    <row r="295" spans="2:11" ht="12.75">
      <c r="B295" s="91"/>
      <c r="C295" s="91"/>
      <c r="D295" s="91"/>
      <c r="E295" s="91"/>
      <c r="F295" s="91"/>
      <c r="G295" s="91"/>
      <c r="H295" s="91"/>
      <c r="I295" s="91"/>
      <c r="K295" s="91"/>
    </row>
    <row r="296" spans="2:11" ht="12.75">
      <c r="B296" s="91"/>
      <c r="C296" s="91"/>
      <c r="D296" s="91"/>
      <c r="E296" s="91"/>
      <c r="F296" s="91"/>
      <c r="G296" s="91"/>
      <c r="H296" s="91"/>
      <c r="I296" s="91"/>
      <c r="K296" s="91"/>
    </row>
    <row r="297" spans="2:11" ht="12.75">
      <c r="B297" s="91"/>
      <c r="C297" s="91"/>
      <c r="D297" s="91"/>
      <c r="E297" s="91"/>
      <c r="F297" s="91"/>
      <c r="G297" s="91"/>
      <c r="H297" s="91"/>
      <c r="I297" s="91"/>
      <c r="K297" s="91"/>
    </row>
    <row r="298" spans="2:11" ht="12.75">
      <c r="B298" s="91"/>
      <c r="C298" s="91"/>
      <c r="D298" s="91"/>
      <c r="E298" s="91"/>
      <c r="F298" s="91"/>
      <c r="G298" s="91"/>
      <c r="H298" s="91"/>
      <c r="I298" s="91"/>
      <c r="K298" s="91"/>
    </row>
    <row r="299" spans="2:11" ht="12.75">
      <c r="B299" s="91"/>
      <c r="C299" s="91"/>
      <c r="D299" s="91"/>
      <c r="E299" s="91"/>
      <c r="F299" s="91"/>
      <c r="G299" s="91"/>
      <c r="H299" s="91"/>
      <c r="I299" s="91"/>
      <c r="K299" s="91"/>
    </row>
    <row r="300" spans="2:11" ht="12.75">
      <c r="B300" s="91"/>
      <c r="C300" s="91"/>
      <c r="D300" s="91"/>
      <c r="E300" s="91"/>
      <c r="F300" s="91"/>
      <c r="G300" s="91"/>
      <c r="H300" s="91"/>
      <c r="I300" s="91"/>
      <c r="K300" s="91"/>
    </row>
    <row r="301" spans="2:11" ht="12.75">
      <c r="B301" s="91"/>
      <c r="C301" s="91"/>
      <c r="D301" s="91"/>
      <c r="E301" s="91"/>
      <c r="F301" s="91"/>
      <c r="G301" s="91"/>
      <c r="H301" s="91"/>
      <c r="I301" s="91"/>
      <c r="K301" s="91"/>
    </row>
    <row r="302" spans="2:11" ht="12.75">
      <c r="B302" s="91"/>
      <c r="C302" s="91"/>
      <c r="D302" s="91"/>
      <c r="E302" s="91"/>
      <c r="F302" s="91"/>
      <c r="G302" s="91"/>
      <c r="H302" s="91"/>
      <c r="I302" s="91"/>
      <c r="K302" s="91"/>
    </row>
    <row r="303" spans="2:11" ht="12.75">
      <c r="B303" s="91"/>
      <c r="C303" s="91"/>
      <c r="D303" s="91"/>
      <c r="E303" s="91"/>
      <c r="F303" s="91"/>
      <c r="G303" s="91"/>
      <c r="H303" s="91"/>
      <c r="I303" s="91"/>
      <c r="K303" s="91"/>
    </row>
    <row r="304" spans="2:11" ht="12.75">
      <c r="B304" s="91"/>
      <c r="C304" s="91"/>
      <c r="D304" s="91"/>
      <c r="E304" s="91"/>
      <c r="F304" s="91"/>
      <c r="G304" s="91"/>
      <c r="H304" s="91"/>
      <c r="I304" s="91"/>
      <c r="K304" s="91"/>
    </row>
    <row r="305" spans="2:11" ht="12.75">
      <c r="B305" s="91"/>
      <c r="C305" s="91"/>
      <c r="D305" s="91"/>
      <c r="E305" s="91"/>
      <c r="F305" s="91"/>
      <c r="G305" s="91"/>
      <c r="H305" s="91"/>
      <c r="I305" s="91"/>
      <c r="K305" s="91"/>
    </row>
    <row r="306" spans="2:11" ht="12.75">
      <c r="B306" s="91"/>
      <c r="C306" s="91"/>
      <c r="D306" s="91"/>
      <c r="E306" s="91"/>
      <c r="F306" s="91"/>
      <c r="G306" s="91"/>
      <c r="H306" s="91"/>
      <c r="I306" s="91"/>
      <c r="K306" s="91"/>
    </row>
    <row r="307" spans="2:11" ht="12.75">
      <c r="B307" s="91"/>
      <c r="C307" s="91"/>
      <c r="D307" s="91"/>
      <c r="E307" s="91"/>
      <c r="F307" s="91"/>
      <c r="G307" s="91"/>
      <c r="H307" s="91"/>
      <c r="I307" s="91"/>
      <c r="K307" s="91"/>
    </row>
    <row r="308" spans="2:11" ht="12.75">
      <c r="B308" s="91"/>
      <c r="C308" s="91"/>
      <c r="D308" s="91"/>
      <c r="E308" s="91"/>
      <c r="F308" s="91"/>
      <c r="G308" s="91"/>
      <c r="H308" s="91"/>
      <c r="I308" s="91"/>
      <c r="K308" s="91"/>
    </row>
    <row r="309" spans="2:11" ht="12.75">
      <c r="B309" s="91"/>
      <c r="C309" s="91"/>
      <c r="D309" s="91"/>
      <c r="E309" s="91"/>
      <c r="F309" s="91"/>
      <c r="G309" s="91"/>
      <c r="H309" s="91"/>
      <c r="I309" s="91"/>
      <c r="K309" s="91"/>
    </row>
    <row r="310" spans="2:11" ht="12.75">
      <c r="B310" s="91"/>
      <c r="C310" s="91"/>
      <c r="D310" s="91"/>
      <c r="E310" s="91"/>
      <c r="F310" s="91"/>
      <c r="G310" s="91"/>
      <c r="H310" s="91"/>
      <c r="I310" s="91"/>
      <c r="K310" s="91"/>
    </row>
    <row r="311" spans="2:11" ht="12.75">
      <c r="B311" s="91"/>
      <c r="C311" s="91"/>
      <c r="D311" s="91"/>
      <c r="E311" s="91"/>
      <c r="F311" s="91"/>
      <c r="G311" s="91"/>
      <c r="H311" s="91"/>
      <c r="I311" s="91"/>
      <c r="K311" s="91"/>
    </row>
    <row r="312" spans="2:11" ht="12.75">
      <c r="B312" s="91"/>
      <c r="C312" s="91"/>
      <c r="D312" s="91"/>
      <c r="E312" s="91"/>
      <c r="F312" s="91"/>
      <c r="G312" s="91"/>
      <c r="H312" s="91"/>
      <c r="I312" s="91"/>
      <c r="K312" s="91"/>
    </row>
    <row r="313" spans="2:11" ht="12.75">
      <c r="B313" s="91"/>
      <c r="C313" s="91"/>
      <c r="D313" s="91"/>
      <c r="E313" s="91"/>
      <c r="F313" s="91"/>
      <c r="G313" s="91"/>
      <c r="H313" s="91"/>
      <c r="I313" s="91"/>
      <c r="K313" s="91"/>
    </row>
    <row r="314" spans="2:11" ht="12.75">
      <c r="B314" s="91"/>
      <c r="C314" s="91"/>
      <c r="D314" s="91"/>
      <c r="E314" s="91"/>
      <c r="F314" s="91"/>
      <c r="G314" s="91"/>
      <c r="H314" s="91"/>
      <c r="I314" s="91"/>
      <c r="K314" s="91"/>
    </row>
    <row r="315" spans="2:11" ht="12.75">
      <c r="B315" s="91"/>
      <c r="C315" s="91"/>
      <c r="D315" s="91"/>
      <c r="E315" s="91"/>
      <c r="F315" s="91"/>
      <c r="G315" s="91"/>
      <c r="H315" s="91"/>
      <c r="I315" s="91"/>
      <c r="K315" s="91"/>
    </row>
    <row r="316" spans="2:11" ht="12.75">
      <c r="B316" s="91"/>
      <c r="C316" s="91"/>
      <c r="D316" s="91"/>
      <c r="E316" s="91"/>
      <c r="F316" s="91"/>
      <c r="G316" s="91"/>
      <c r="H316" s="91"/>
      <c r="I316" s="91"/>
      <c r="K316" s="91"/>
    </row>
    <row r="317" spans="2:11" ht="12.75">
      <c r="B317" s="91"/>
      <c r="C317" s="91"/>
      <c r="D317" s="91"/>
      <c r="E317" s="91"/>
      <c r="F317" s="91"/>
      <c r="G317" s="91"/>
      <c r="H317" s="91"/>
      <c r="I317" s="91"/>
      <c r="K317" s="91"/>
    </row>
    <row r="318" spans="2:11" ht="12.75">
      <c r="B318" s="91"/>
      <c r="C318" s="91"/>
      <c r="D318" s="91"/>
      <c r="E318" s="91"/>
      <c r="F318" s="91"/>
      <c r="G318" s="91"/>
      <c r="H318" s="91"/>
      <c r="I318" s="91"/>
      <c r="K318" s="91"/>
    </row>
    <row r="319" spans="2:11" ht="12.75">
      <c r="B319" s="91"/>
      <c r="C319" s="91"/>
      <c r="D319" s="91"/>
      <c r="E319" s="91"/>
      <c r="F319" s="91"/>
      <c r="G319" s="91"/>
      <c r="H319" s="91"/>
      <c r="I319" s="91"/>
      <c r="K319" s="91"/>
    </row>
    <row r="320" spans="2:11" ht="12.75">
      <c r="B320" s="91"/>
      <c r="C320" s="91"/>
      <c r="D320" s="91"/>
      <c r="E320" s="91"/>
      <c r="F320" s="91"/>
      <c r="G320" s="91"/>
      <c r="H320" s="91"/>
      <c r="I320" s="91"/>
      <c r="K320" s="91"/>
    </row>
    <row r="321" spans="2:11" ht="12.75">
      <c r="B321" s="91"/>
      <c r="C321" s="91"/>
      <c r="D321" s="91"/>
      <c r="E321" s="91"/>
      <c r="F321" s="91"/>
      <c r="G321" s="91"/>
      <c r="H321" s="91"/>
      <c r="I321" s="91"/>
      <c r="K321" s="91"/>
    </row>
    <row r="322" spans="2:11" ht="12.75">
      <c r="B322" s="91"/>
      <c r="C322" s="91"/>
      <c r="D322" s="91"/>
      <c r="E322" s="91"/>
      <c r="F322" s="91"/>
      <c r="G322" s="91"/>
      <c r="H322" s="91"/>
      <c r="I322" s="91"/>
      <c r="K322" s="91"/>
    </row>
    <row r="323" spans="2:11" ht="12.75">
      <c r="B323" s="91"/>
      <c r="C323" s="91"/>
      <c r="D323" s="91"/>
      <c r="E323" s="91"/>
      <c r="F323" s="91"/>
      <c r="G323" s="91"/>
      <c r="H323" s="91"/>
      <c r="I323" s="91"/>
      <c r="K323" s="91"/>
    </row>
    <row r="324" spans="2:11" ht="12.75">
      <c r="B324" s="91"/>
      <c r="C324" s="91"/>
      <c r="D324" s="91"/>
      <c r="E324" s="91"/>
      <c r="F324" s="91"/>
      <c r="G324" s="91"/>
      <c r="H324" s="91"/>
      <c r="I324" s="91"/>
      <c r="K324" s="91"/>
    </row>
    <row r="325" spans="2:11" ht="12.75">
      <c r="B325" s="91"/>
      <c r="C325" s="91"/>
      <c r="D325" s="91"/>
      <c r="E325" s="91"/>
      <c r="F325" s="91"/>
      <c r="G325" s="91"/>
      <c r="H325" s="91"/>
      <c r="I325" s="91"/>
      <c r="K325" s="91"/>
    </row>
    <row r="326" spans="2:11" ht="12.75">
      <c r="B326" s="91"/>
      <c r="C326" s="91"/>
      <c r="D326" s="91"/>
      <c r="E326" s="91"/>
      <c r="F326" s="91"/>
      <c r="G326" s="91"/>
      <c r="H326" s="91"/>
      <c r="I326" s="91"/>
      <c r="K326" s="91"/>
    </row>
    <row r="327" spans="2:11" ht="12.75">
      <c r="B327" s="91"/>
      <c r="C327" s="91"/>
      <c r="D327" s="91"/>
      <c r="E327" s="91"/>
      <c r="F327" s="91"/>
      <c r="G327" s="91"/>
      <c r="H327" s="91"/>
      <c r="I327" s="91"/>
      <c r="K327" s="91"/>
    </row>
    <row r="328" spans="2:11" ht="12.75">
      <c r="B328" s="91"/>
      <c r="C328" s="91"/>
      <c r="D328" s="91"/>
      <c r="E328" s="91"/>
      <c r="F328" s="91"/>
      <c r="G328" s="91"/>
      <c r="H328" s="91"/>
      <c r="I328" s="91"/>
      <c r="K328" s="91"/>
    </row>
    <row r="329" spans="2:11" ht="12.75">
      <c r="B329" s="91"/>
      <c r="C329" s="91"/>
      <c r="D329" s="91"/>
      <c r="E329" s="91"/>
      <c r="F329" s="91"/>
      <c r="G329" s="91"/>
      <c r="H329" s="91"/>
      <c r="I329" s="91"/>
      <c r="K329" s="91"/>
    </row>
    <row r="330" spans="2:11" ht="12.75">
      <c r="B330" s="91"/>
      <c r="C330" s="91"/>
      <c r="D330" s="91"/>
      <c r="E330" s="91"/>
      <c r="F330" s="91"/>
      <c r="G330" s="91"/>
      <c r="H330" s="91"/>
      <c r="I330" s="91"/>
      <c r="K330" s="91"/>
    </row>
    <row r="331" spans="2:11" ht="12.75">
      <c r="B331" s="91"/>
      <c r="C331" s="91"/>
      <c r="D331" s="91"/>
      <c r="E331" s="91"/>
      <c r="F331" s="91"/>
      <c r="G331" s="91"/>
      <c r="H331" s="91"/>
      <c r="I331" s="91"/>
      <c r="K331" s="91"/>
    </row>
    <row r="332" spans="2:11" ht="12.75">
      <c r="B332" s="91"/>
      <c r="C332" s="91"/>
      <c r="D332" s="91"/>
      <c r="E332" s="91"/>
      <c r="F332" s="91"/>
      <c r="G332" s="91"/>
      <c r="H332" s="91"/>
      <c r="I332" s="91"/>
      <c r="K332" s="91"/>
    </row>
    <row r="333" spans="2:11" ht="12.75">
      <c r="B333" s="91"/>
      <c r="C333" s="91"/>
      <c r="D333" s="91"/>
      <c r="E333" s="91"/>
      <c r="F333" s="91"/>
      <c r="G333" s="91"/>
      <c r="H333" s="91"/>
      <c r="I333" s="91"/>
      <c r="K333" s="91"/>
    </row>
    <row r="334" spans="2:11" ht="12.75">
      <c r="B334" s="91"/>
      <c r="C334" s="91"/>
      <c r="D334" s="91"/>
      <c r="E334" s="91"/>
      <c r="F334" s="91"/>
      <c r="G334" s="91"/>
      <c r="H334" s="91"/>
      <c r="I334" s="91"/>
      <c r="K334" s="91"/>
    </row>
    <row r="335" spans="2:11" ht="12.75">
      <c r="B335" s="91"/>
      <c r="C335" s="91"/>
      <c r="D335" s="91"/>
      <c r="E335" s="91"/>
      <c r="F335" s="91"/>
      <c r="G335" s="91"/>
      <c r="H335" s="91"/>
      <c r="I335" s="91"/>
      <c r="K335" s="91"/>
    </row>
    <row r="336" spans="2:11" ht="12.75">
      <c r="B336" s="91"/>
      <c r="C336" s="91"/>
      <c r="D336" s="91"/>
      <c r="E336" s="91"/>
      <c r="F336" s="91"/>
      <c r="G336" s="91"/>
      <c r="H336" s="91"/>
      <c r="I336" s="91"/>
      <c r="K336" s="91"/>
    </row>
    <row r="337" spans="2:11" ht="12.75">
      <c r="B337" s="91"/>
      <c r="C337" s="91"/>
      <c r="D337" s="91"/>
      <c r="E337" s="91"/>
      <c r="F337" s="91"/>
      <c r="G337" s="91"/>
      <c r="H337" s="91"/>
      <c r="I337" s="91"/>
      <c r="K337" s="91"/>
    </row>
    <row r="338" spans="2:11" ht="12.75">
      <c r="B338" s="91"/>
      <c r="C338" s="91"/>
      <c r="D338" s="91"/>
      <c r="E338" s="91"/>
      <c r="F338" s="91"/>
      <c r="G338" s="91"/>
      <c r="H338" s="91"/>
      <c r="I338" s="91"/>
      <c r="K338" s="91"/>
    </row>
    <row r="339" spans="2:11" ht="12.75">
      <c r="B339" s="91"/>
      <c r="C339" s="91"/>
      <c r="D339" s="91"/>
      <c r="E339" s="91"/>
      <c r="F339" s="91"/>
      <c r="G339" s="91"/>
      <c r="H339" s="91"/>
      <c r="I339" s="91"/>
      <c r="K339" s="91"/>
    </row>
    <row r="340" spans="2:11" ht="12.75">
      <c r="B340" s="91"/>
      <c r="C340" s="91"/>
      <c r="D340" s="91"/>
      <c r="E340" s="91"/>
      <c r="F340" s="91"/>
      <c r="G340" s="91"/>
      <c r="H340" s="91"/>
      <c r="I340" s="91"/>
      <c r="K340" s="91"/>
    </row>
    <row r="341" spans="2:11" ht="12.75">
      <c r="B341" s="91"/>
      <c r="C341" s="91"/>
      <c r="D341" s="91"/>
      <c r="E341" s="91"/>
      <c r="F341" s="91"/>
      <c r="G341" s="91"/>
      <c r="H341" s="91"/>
      <c r="I341" s="91"/>
      <c r="K341" s="91"/>
    </row>
    <row r="342" spans="2:11" ht="12.75">
      <c r="B342" s="91"/>
      <c r="C342" s="91"/>
      <c r="D342" s="91"/>
      <c r="E342" s="91"/>
      <c r="F342" s="91"/>
      <c r="G342" s="91"/>
      <c r="H342" s="91"/>
      <c r="I342" s="91"/>
      <c r="K342" s="91"/>
    </row>
    <row r="343" spans="2:11" ht="12.75">
      <c r="B343" s="91"/>
      <c r="C343" s="91"/>
      <c r="D343" s="91"/>
      <c r="E343" s="91"/>
      <c r="F343" s="91"/>
      <c r="G343" s="91"/>
      <c r="H343" s="91"/>
      <c r="I343" s="91"/>
      <c r="K343" s="91"/>
    </row>
    <row r="344" spans="2:11" ht="12.75">
      <c r="B344" s="91"/>
      <c r="C344" s="91"/>
      <c r="D344" s="91"/>
      <c r="E344" s="91"/>
      <c r="F344" s="91"/>
      <c r="G344" s="91"/>
      <c r="H344" s="91"/>
      <c r="I344" s="91"/>
      <c r="K344" s="91"/>
    </row>
    <row r="345" spans="2:11" ht="12.75">
      <c r="B345" s="91"/>
      <c r="C345" s="91"/>
      <c r="D345" s="91"/>
      <c r="E345" s="91"/>
      <c r="F345" s="91"/>
      <c r="G345" s="91"/>
      <c r="H345" s="91"/>
      <c r="I345" s="91"/>
      <c r="K345" s="91"/>
    </row>
    <row r="346" spans="2:11" ht="12.75">
      <c r="B346" s="91"/>
      <c r="C346" s="91"/>
      <c r="D346" s="91"/>
      <c r="E346" s="91"/>
      <c r="F346" s="91"/>
      <c r="G346" s="91"/>
      <c r="H346" s="91"/>
      <c r="I346" s="91"/>
      <c r="K346" s="91"/>
    </row>
    <row r="347" spans="2:11" ht="12.75">
      <c r="B347" s="91"/>
      <c r="C347" s="91"/>
      <c r="D347" s="91"/>
      <c r="E347" s="91"/>
      <c r="F347" s="91"/>
      <c r="G347" s="91"/>
      <c r="H347" s="91"/>
      <c r="I347" s="91"/>
      <c r="K347" s="91"/>
    </row>
    <row r="348" spans="2:11" ht="12.75">
      <c r="B348" s="91"/>
      <c r="C348" s="91"/>
      <c r="D348" s="91"/>
      <c r="E348" s="91"/>
      <c r="F348" s="91"/>
      <c r="G348" s="91"/>
      <c r="H348" s="91"/>
      <c r="I348" s="91"/>
      <c r="K348" s="91"/>
    </row>
    <row r="349" spans="2:11" ht="12.75">
      <c r="B349" s="91"/>
      <c r="C349" s="91"/>
      <c r="D349" s="91"/>
      <c r="E349" s="91"/>
      <c r="F349" s="91"/>
      <c r="G349" s="91"/>
      <c r="H349" s="91"/>
      <c r="I349" s="91"/>
      <c r="K349" s="91"/>
    </row>
    <row r="350" spans="2:11" ht="12.75">
      <c r="B350" s="91"/>
      <c r="C350" s="91"/>
      <c r="D350" s="91"/>
      <c r="E350" s="91"/>
      <c r="F350" s="91"/>
      <c r="G350" s="91"/>
      <c r="H350" s="91"/>
      <c r="I350" s="91"/>
      <c r="K350" s="91"/>
    </row>
    <row r="351" spans="2:11" ht="12.75">
      <c r="B351" s="91"/>
      <c r="C351" s="91"/>
      <c r="D351" s="91"/>
      <c r="E351" s="91"/>
      <c r="F351" s="91"/>
      <c r="G351" s="91"/>
      <c r="H351" s="91"/>
      <c r="I351" s="91"/>
      <c r="K351" s="91"/>
    </row>
    <row r="352" spans="2:11" ht="12.75">
      <c r="B352" s="91"/>
      <c r="C352" s="91"/>
      <c r="D352" s="91"/>
      <c r="E352" s="91"/>
      <c r="F352" s="91"/>
      <c r="G352" s="91"/>
      <c r="H352" s="91"/>
      <c r="I352" s="91"/>
      <c r="K352" s="91"/>
    </row>
    <row r="353" spans="2:11" ht="12.75">
      <c r="B353" s="91"/>
      <c r="C353" s="91"/>
      <c r="D353" s="91"/>
      <c r="E353" s="91"/>
      <c r="F353" s="91"/>
      <c r="G353" s="91"/>
      <c r="H353" s="91"/>
      <c r="I353" s="91"/>
      <c r="K353" s="91"/>
    </row>
    <row r="354" spans="2:11" ht="12.75">
      <c r="B354" s="91"/>
      <c r="C354" s="91"/>
      <c r="D354" s="91"/>
      <c r="E354" s="91"/>
      <c r="F354" s="91"/>
      <c r="G354" s="91"/>
      <c r="H354" s="91"/>
      <c r="I354" s="91"/>
      <c r="K354" s="91"/>
    </row>
    <row r="355" spans="2:11" ht="12.75">
      <c r="B355" s="91"/>
      <c r="C355" s="91"/>
      <c r="D355" s="91"/>
      <c r="E355" s="91"/>
      <c r="F355" s="91"/>
      <c r="G355" s="91"/>
      <c r="H355" s="91"/>
      <c r="I355" s="91"/>
      <c r="K355" s="91"/>
    </row>
    <row r="356" spans="2:11" ht="12.75">
      <c r="B356" s="91"/>
      <c r="C356" s="91"/>
      <c r="D356" s="91"/>
      <c r="E356" s="91"/>
      <c r="F356" s="91"/>
      <c r="G356" s="91"/>
      <c r="H356" s="91"/>
      <c r="I356" s="91"/>
      <c r="K356" s="91"/>
    </row>
    <row r="357" spans="2:11" ht="12.75">
      <c r="B357" s="91"/>
      <c r="C357" s="91"/>
      <c r="D357" s="91"/>
      <c r="E357" s="91"/>
      <c r="F357" s="91"/>
      <c r="G357" s="91"/>
      <c r="H357" s="91"/>
      <c r="I357" s="91"/>
      <c r="K357" s="91"/>
    </row>
    <row r="358" spans="2:11" ht="12.75">
      <c r="B358" s="91"/>
      <c r="C358" s="91"/>
      <c r="D358" s="91"/>
      <c r="E358" s="91"/>
      <c r="F358" s="91"/>
      <c r="G358" s="91"/>
      <c r="H358" s="91"/>
      <c r="I358" s="91"/>
      <c r="K358" s="91"/>
    </row>
    <row r="359" spans="2:11" ht="12.75">
      <c r="B359" s="91"/>
      <c r="C359" s="91"/>
      <c r="D359" s="91"/>
      <c r="E359" s="91"/>
      <c r="F359" s="91"/>
      <c r="G359" s="91"/>
      <c r="H359" s="91"/>
      <c r="I359" s="91"/>
      <c r="K359" s="91"/>
    </row>
    <row r="360" spans="2:11" ht="12.75">
      <c r="B360" s="91"/>
      <c r="C360" s="91"/>
      <c r="D360" s="91"/>
      <c r="E360" s="91"/>
      <c r="F360" s="91"/>
      <c r="G360" s="91"/>
      <c r="H360" s="91"/>
      <c r="I360" s="91"/>
      <c r="K360" s="91"/>
    </row>
    <row r="361" spans="2:11" ht="12.75">
      <c r="B361" s="91"/>
      <c r="C361" s="91"/>
      <c r="D361" s="91"/>
      <c r="E361" s="91"/>
      <c r="F361" s="91"/>
      <c r="G361" s="91"/>
      <c r="H361" s="91"/>
      <c r="I361" s="91"/>
      <c r="K361" s="91"/>
    </row>
    <row r="362" spans="2:11" ht="12.75">
      <c r="B362" s="91"/>
      <c r="C362" s="91"/>
      <c r="D362" s="91"/>
      <c r="E362" s="91"/>
      <c r="F362" s="91"/>
      <c r="G362" s="91"/>
      <c r="H362" s="91"/>
      <c r="I362" s="91"/>
      <c r="K362" s="91"/>
    </row>
    <row r="363" spans="2:11" ht="12.75">
      <c r="B363" s="91"/>
      <c r="C363" s="91"/>
      <c r="D363" s="91"/>
      <c r="E363" s="91"/>
      <c r="F363" s="91"/>
      <c r="G363" s="91"/>
      <c r="H363" s="91"/>
      <c r="I363" s="91"/>
      <c r="K363" s="91"/>
    </row>
    <row r="364" spans="2:11" ht="12.75">
      <c r="B364" s="91"/>
      <c r="C364" s="91"/>
      <c r="D364" s="91"/>
      <c r="E364" s="91"/>
      <c r="F364" s="91"/>
      <c r="G364" s="91"/>
      <c r="H364" s="91"/>
      <c r="I364" s="91"/>
      <c r="K364" s="91"/>
    </row>
    <row r="365" spans="2:11" ht="12.75">
      <c r="B365" s="91"/>
      <c r="C365" s="91"/>
      <c r="D365" s="91"/>
      <c r="E365" s="91"/>
      <c r="F365" s="91"/>
      <c r="G365" s="91"/>
      <c r="H365" s="91"/>
      <c r="I365" s="91"/>
      <c r="K365" s="91"/>
    </row>
    <row r="366" spans="2:11" ht="12.75">
      <c r="B366" s="91"/>
      <c r="C366" s="91"/>
      <c r="D366" s="91"/>
      <c r="E366" s="91"/>
      <c r="F366" s="91"/>
      <c r="G366" s="91"/>
      <c r="H366" s="91"/>
      <c r="I366" s="91"/>
      <c r="K366" s="91"/>
    </row>
    <row r="367" spans="2:11" ht="12.75">
      <c r="B367" s="91"/>
      <c r="C367" s="91"/>
      <c r="D367" s="91"/>
      <c r="E367" s="91"/>
      <c r="F367" s="91"/>
      <c r="G367" s="91"/>
      <c r="H367" s="91"/>
      <c r="I367" s="91"/>
      <c r="K367" s="91"/>
    </row>
    <row r="368" spans="2:11" ht="12.75">
      <c r="B368" s="91"/>
      <c r="C368" s="91"/>
      <c r="D368" s="91"/>
      <c r="E368" s="91"/>
      <c r="F368" s="91"/>
      <c r="G368" s="91"/>
      <c r="H368" s="91"/>
      <c r="I368" s="91"/>
      <c r="K368" s="91"/>
    </row>
    <row r="369" spans="2:11" ht="12.75">
      <c r="B369" s="91"/>
      <c r="C369" s="91"/>
      <c r="D369" s="91"/>
      <c r="E369" s="91"/>
      <c r="F369" s="91"/>
      <c r="G369" s="91"/>
      <c r="H369" s="91"/>
      <c r="I369" s="91"/>
      <c r="K369" s="91"/>
    </row>
    <row r="370" spans="2:11" ht="12.75">
      <c r="B370" s="91"/>
      <c r="C370" s="91"/>
      <c r="D370" s="91"/>
      <c r="E370" s="91"/>
      <c r="F370" s="91"/>
      <c r="G370" s="91"/>
      <c r="H370" s="91"/>
      <c r="I370" s="91"/>
      <c r="K370" s="91"/>
    </row>
    <row r="371" spans="2:11" ht="12.75">
      <c r="B371" s="91"/>
      <c r="C371" s="91"/>
      <c r="D371" s="91"/>
      <c r="E371" s="91"/>
      <c r="F371" s="91"/>
      <c r="G371" s="91"/>
      <c r="H371" s="91"/>
      <c r="I371" s="91"/>
      <c r="K371" s="91"/>
    </row>
    <row r="372" spans="2:11" ht="12.75">
      <c r="B372" s="91"/>
      <c r="C372" s="91"/>
      <c r="D372" s="91"/>
      <c r="E372" s="91"/>
      <c r="F372" s="91"/>
      <c r="G372" s="91"/>
      <c r="H372" s="91"/>
      <c r="I372" s="91"/>
      <c r="K372" s="91"/>
    </row>
    <row r="373" spans="2:11" ht="12.75">
      <c r="B373" s="91"/>
      <c r="C373" s="91"/>
      <c r="D373" s="91"/>
      <c r="E373" s="91"/>
      <c r="F373" s="91"/>
      <c r="G373" s="91"/>
      <c r="H373" s="91"/>
      <c r="I373" s="91"/>
      <c r="K373" s="91"/>
    </row>
    <row r="374" spans="2:11" ht="12.75">
      <c r="B374" s="91"/>
      <c r="C374" s="91"/>
      <c r="D374" s="91"/>
      <c r="E374" s="91"/>
      <c r="F374" s="91"/>
      <c r="G374" s="91"/>
      <c r="H374" s="91"/>
      <c r="I374" s="91"/>
      <c r="K374" s="91"/>
    </row>
    <row r="375" spans="2:11" ht="12.75">
      <c r="B375" s="91"/>
      <c r="C375" s="91"/>
      <c r="D375" s="91"/>
      <c r="E375" s="91"/>
      <c r="F375" s="91"/>
      <c r="G375" s="91"/>
      <c r="H375" s="91"/>
      <c r="I375" s="91"/>
      <c r="K375" s="91"/>
    </row>
    <row r="376" spans="2:11" ht="12.75">
      <c r="B376" s="91"/>
      <c r="C376" s="91"/>
      <c r="D376" s="91"/>
      <c r="E376" s="91"/>
      <c r="F376" s="91"/>
      <c r="G376" s="91"/>
      <c r="H376" s="91"/>
      <c r="I376" s="91"/>
      <c r="K376" s="91"/>
    </row>
    <row r="377" spans="2:11" ht="12.75">
      <c r="B377" s="91"/>
      <c r="C377" s="91"/>
      <c r="D377" s="91"/>
      <c r="E377" s="91"/>
      <c r="F377" s="91"/>
      <c r="G377" s="91"/>
      <c r="H377" s="91"/>
      <c r="I377" s="91"/>
      <c r="K377" s="91"/>
    </row>
    <row r="378" spans="2:11" ht="12.75">
      <c r="B378" s="91"/>
      <c r="C378" s="91"/>
      <c r="D378" s="91"/>
      <c r="E378" s="91"/>
      <c r="F378" s="91"/>
      <c r="G378" s="91"/>
      <c r="H378" s="91"/>
      <c r="I378" s="91"/>
      <c r="K378" s="91"/>
    </row>
    <row r="379" spans="2:11" ht="12.75">
      <c r="B379" s="91"/>
      <c r="C379" s="91"/>
      <c r="D379" s="91"/>
      <c r="E379" s="91"/>
      <c r="F379" s="91"/>
      <c r="G379" s="91"/>
      <c r="H379" s="91"/>
      <c r="I379" s="91"/>
      <c r="K379" s="91"/>
    </row>
    <row r="380" spans="2:11" ht="12.75">
      <c r="B380" s="91"/>
      <c r="C380" s="91"/>
      <c r="D380" s="91"/>
      <c r="E380" s="91"/>
      <c r="F380" s="91"/>
      <c r="G380" s="91"/>
      <c r="H380" s="91"/>
      <c r="I380" s="91"/>
      <c r="K380" s="91"/>
    </row>
    <row r="381" spans="2:11" ht="12.75">
      <c r="B381" s="91"/>
      <c r="C381" s="91"/>
      <c r="D381" s="91"/>
      <c r="E381" s="91"/>
      <c r="F381" s="91"/>
      <c r="G381" s="91"/>
      <c r="H381" s="91"/>
      <c r="I381" s="91"/>
      <c r="K381" s="91"/>
    </row>
    <row r="382" spans="2:11" ht="12.75">
      <c r="B382" s="91"/>
      <c r="C382" s="91"/>
      <c r="D382" s="91"/>
      <c r="E382" s="91"/>
      <c r="F382" s="91"/>
      <c r="G382" s="91"/>
      <c r="H382" s="91"/>
      <c r="I382" s="91"/>
      <c r="K382" s="91"/>
    </row>
    <row r="383" spans="2:11" ht="12.75">
      <c r="B383" s="91"/>
      <c r="C383" s="91"/>
      <c r="D383" s="91"/>
      <c r="E383" s="91"/>
      <c r="F383" s="91"/>
      <c r="G383" s="91"/>
      <c r="H383" s="91"/>
      <c r="I383" s="91"/>
      <c r="K383" s="91"/>
    </row>
    <row r="384" spans="2:11" ht="12.75">
      <c r="B384" s="91"/>
      <c r="C384" s="91"/>
      <c r="D384" s="91"/>
      <c r="E384" s="91"/>
      <c r="F384" s="91"/>
      <c r="G384" s="91"/>
      <c r="H384" s="91"/>
      <c r="I384" s="91"/>
      <c r="K384" s="91"/>
    </row>
    <row r="385" spans="2:11" ht="12.75">
      <c r="B385" s="91"/>
      <c r="C385" s="91"/>
      <c r="D385" s="91"/>
      <c r="E385" s="91"/>
      <c r="F385" s="91"/>
      <c r="G385" s="91"/>
      <c r="H385" s="91"/>
      <c r="I385" s="91"/>
      <c r="K385" s="91"/>
    </row>
    <row r="386" spans="2:11" ht="12.75">
      <c r="B386" s="91"/>
      <c r="C386" s="91"/>
      <c r="D386" s="91"/>
      <c r="E386" s="91"/>
      <c r="F386" s="91"/>
      <c r="G386" s="91"/>
      <c r="H386" s="91"/>
      <c r="I386" s="91"/>
      <c r="K386" s="91"/>
    </row>
    <row r="387" spans="2:11" ht="12.75">
      <c r="B387" s="91"/>
      <c r="C387" s="91"/>
      <c r="D387" s="91"/>
      <c r="E387" s="91"/>
      <c r="F387" s="91"/>
      <c r="G387" s="91"/>
      <c r="H387" s="91"/>
      <c r="I387" s="91"/>
      <c r="K387" s="91"/>
    </row>
    <row r="388" spans="2:11" ht="12.75">
      <c r="B388" s="91"/>
      <c r="C388" s="91"/>
      <c r="D388" s="91"/>
      <c r="E388" s="91"/>
      <c r="F388" s="91"/>
      <c r="G388" s="91"/>
      <c r="H388" s="91"/>
      <c r="I388" s="91"/>
      <c r="K388" s="91"/>
    </row>
    <row r="389" spans="2:11" ht="12.75">
      <c r="B389" s="91"/>
      <c r="C389" s="91"/>
      <c r="D389" s="91"/>
      <c r="E389" s="91"/>
      <c r="F389" s="91"/>
      <c r="G389" s="91"/>
      <c r="H389" s="91"/>
      <c r="I389" s="91"/>
      <c r="K389" s="91"/>
    </row>
    <row r="390" spans="2:11" ht="12.75">
      <c r="B390" s="91"/>
      <c r="C390" s="91"/>
      <c r="D390" s="91"/>
      <c r="E390" s="91"/>
      <c r="F390" s="91"/>
      <c r="G390" s="91"/>
      <c r="H390" s="91"/>
      <c r="I390" s="91"/>
      <c r="K390" s="91"/>
    </row>
    <row r="391" spans="2:11" ht="12.75">
      <c r="B391" s="91"/>
      <c r="C391" s="91"/>
      <c r="D391" s="91"/>
      <c r="E391" s="91"/>
      <c r="F391" s="91"/>
      <c r="G391" s="91"/>
      <c r="H391" s="91"/>
      <c r="I391" s="91"/>
      <c r="K391" s="91"/>
    </row>
    <row r="392" spans="2:11" ht="12.75">
      <c r="B392" s="91"/>
      <c r="C392" s="91"/>
      <c r="D392" s="91"/>
      <c r="E392" s="91"/>
      <c r="F392" s="91"/>
      <c r="G392" s="91"/>
      <c r="H392" s="91"/>
      <c r="I392" s="91"/>
      <c r="K392" s="91"/>
    </row>
    <row r="393" spans="2:11" ht="12.75">
      <c r="B393" s="91"/>
      <c r="C393" s="91"/>
      <c r="D393" s="91"/>
      <c r="E393" s="91"/>
      <c r="F393" s="91"/>
      <c r="G393" s="91"/>
      <c r="H393" s="91"/>
      <c r="I393" s="91"/>
      <c r="K393" s="91"/>
    </row>
    <row r="394" spans="2:11" ht="12.75">
      <c r="B394" s="91"/>
      <c r="C394" s="91"/>
      <c r="D394" s="91"/>
      <c r="E394" s="91"/>
      <c r="F394" s="91"/>
      <c r="G394" s="91"/>
      <c r="H394" s="91"/>
      <c r="I394" s="91"/>
      <c r="K394" s="91"/>
    </row>
    <row r="395" spans="2:11" ht="12.75">
      <c r="B395" s="91"/>
      <c r="C395" s="91"/>
      <c r="D395" s="91"/>
      <c r="E395" s="91"/>
      <c r="F395" s="91"/>
      <c r="G395" s="91"/>
      <c r="H395" s="91"/>
      <c r="I395" s="91"/>
      <c r="K395" s="91"/>
    </row>
    <row r="396" spans="2:11" ht="12.75">
      <c r="B396" s="91"/>
      <c r="C396" s="91"/>
      <c r="D396" s="91"/>
      <c r="E396" s="91"/>
      <c r="F396" s="91"/>
      <c r="G396" s="91"/>
      <c r="H396" s="91"/>
      <c r="I396" s="91"/>
      <c r="K396" s="91"/>
    </row>
    <row r="397" spans="2:11" ht="12.75">
      <c r="B397" s="91"/>
      <c r="C397" s="91"/>
      <c r="D397" s="91"/>
      <c r="E397" s="91"/>
      <c r="F397" s="91"/>
      <c r="G397" s="91"/>
      <c r="H397" s="91"/>
      <c r="I397" s="91"/>
      <c r="K397" s="91"/>
    </row>
    <row r="398" spans="2:11" ht="12.75">
      <c r="B398" s="91"/>
      <c r="C398" s="91"/>
      <c r="D398" s="91"/>
      <c r="E398" s="91"/>
      <c r="F398" s="91"/>
      <c r="G398" s="91"/>
      <c r="H398" s="91"/>
      <c r="I398" s="91"/>
      <c r="K398" s="91"/>
    </row>
    <row r="399" spans="2:11" ht="12.75">
      <c r="B399" s="91"/>
      <c r="C399" s="91"/>
      <c r="D399" s="91"/>
      <c r="E399" s="91"/>
      <c r="F399" s="91"/>
      <c r="G399" s="91"/>
      <c r="H399" s="91"/>
      <c r="I399" s="91"/>
      <c r="K399" s="91"/>
    </row>
    <row r="400" spans="2:11" ht="12.75">
      <c r="B400" s="91"/>
      <c r="C400" s="91"/>
      <c r="D400" s="91"/>
      <c r="E400" s="91"/>
      <c r="F400" s="91"/>
      <c r="G400" s="91"/>
      <c r="H400" s="91"/>
      <c r="I400" s="91"/>
      <c r="K400" s="91"/>
    </row>
    <row r="401" spans="2:11" ht="12.75">
      <c r="B401" s="91"/>
      <c r="C401" s="91"/>
      <c r="D401" s="91"/>
      <c r="E401" s="91"/>
      <c r="F401" s="91"/>
      <c r="G401" s="91"/>
      <c r="H401" s="91"/>
      <c r="I401" s="91"/>
      <c r="K401" s="91"/>
    </row>
    <row r="402" spans="2:11" ht="12.75">
      <c r="B402" s="91"/>
      <c r="C402" s="91"/>
      <c r="D402" s="91"/>
      <c r="E402" s="91"/>
      <c r="F402" s="91"/>
      <c r="G402" s="91"/>
      <c r="H402" s="91"/>
      <c r="I402" s="91"/>
      <c r="K402" s="91"/>
    </row>
    <row r="403" spans="2:11" ht="12.75">
      <c r="B403" s="91"/>
      <c r="C403" s="91"/>
      <c r="D403" s="91"/>
      <c r="E403" s="91"/>
      <c r="F403" s="91"/>
      <c r="G403" s="91"/>
      <c r="H403" s="91"/>
      <c r="I403" s="91"/>
      <c r="K403" s="91"/>
    </row>
    <row r="404" spans="2:11" ht="12.75">
      <c r="B404" s="91"/>
      <c r="C404" s="91"/>
      <c r="D404" s="91"/>
      <c r="E404" s="91"/>
      <c r="F404" s="91"/>
      <c r="G404" s="91"/>
      <c r="H404" s="91"/>
      <c r="I404" s="91"/>
      <c r="K404" s="91"/>
    </row>
    <row r="405" spans="2:11" ht="12.75">
      <c r="B405" s="91"/>
      <c r="C405" s="91"/>
      <c r="D405" s="91"/>
      <c r="E405" s="91"/>
      <c r="F405" s="91"/>
      <c r="G405" s="91"/>
      <c r="H405" s="91"/>
      <c r="I405" s="91"/>
      <c r="K405" s="91"/>
    </row>
    <row r="406" spans="2:11" ht="12.75">
      <c r="B406" s="91"/>
      <c r="C406" s="91"/>
      <c r="D406" s="91"/>
      <c r="E406" s="91"/>
      <c r="F406" s="91"/>
      <c r="G406" s="91"/>
      <c r="H406" s="91"/>
      <c r="I406" s="91"/>
      <c r="K406" s="91"/>
    </row>
    <row r="407" spans="2:11" ht="12.75">
      <c r="B407" s="91"/>
      <c r="C407" s="91"/>
      <c r="D407" s="91"/>
      <c r="E407" s="91"/>
      <c r="F407" s="91"/>
      <c r="G407" s="91"/>
      <c r="H407" s="91"/>
      <c r="I407" s="91"/>
      <c r="K407" s="91"/>
    </row>
    <row r="408" spans="2:11" ht="12.75">
      <c r="B408" s="91"/>
      <c r="C408" s="91"/>
      <c r="D408" s="91"/>
      <c r="E408" s="91"/>
      <c r="F408" s="91"/>
      <c r="G408" s="91"/>
      <c r="H408" s="91"/>
      <c r="I408" s="91"/>
      <c r="K408" s="91"/>
    </row>
    <row r="409" spans="2:11" ht="12.75">
      <c r="B409" s="91"/>
      <c r="C409" s="91"/>
      <c r="D409" s="91"/>
      <c r="E409" s="91"/>
      <c r="F409" s="91"/>
      <c r="G409" s="91"/>
      <c r="H409" s="91"/>
      <c r="I409" s="91"/>
      <c r="K409" s="91"/>
    </row>
    <row r="410" spans="2:11" ht="12.75">
      <c r="B410" s="91"/>
      <c r="C410" s="91"/>
      <c r="D410" s="91"/>
      <c r="E410" s="91"/>
      <c r="F410" s="91"/>
      <c r="G410" s="91"/>
      <c r="H410" s="91"/>
      <c r="I410" s="91"/>
      <c r="K410" s="91"/>
    </row>
    <row r="411" spans="2:11" ht="12.75">
      <c r="B411" s="91"/>
      <c r="C411" s="91"/>
      <c r="D411" s="91"/>
      <c r="E411" s="91"/>
      <c r="F411" s="91"/>
      <c r="G411" s="91"/>
      <c r="H411" s="91"/>
      <c r="I411" s="91"/>
      <c r="K411" s="91"/>
    </row>
    <row r="412" spans="2:11" ht="12.75">
      <c r="B412" s="91"/>
      <c r="C412" s="91"/>
      <c r="D412" s="91"/>
      <c r="E412" s="91"/>
      <c r="F412" s="91"/>
      <c r="G412" s="91"/>
      <c r="H412" s="91"/>
      <c r="I412" s="91"/>
      <c r="K412" s="91"/>
    </row>
    <row r="413" spans="2:11" ht="12.75">
      <c r="B413" s="91"/>
      <c r="C413" s="91"/>
      <c r="D413" s="91"/>
      <c r="E413" s="91"/>
      <c r="F413" s="91"/>
      <c r="G413" s="91"/>
      <c r="H413" s="91"/>
      <c r="I413" s="91"/>
      <c r="K413" s="91"/>
    </row>
    <row r="414" spans="2:11" ht="12.75">
      <c r="B414" s="91"/>
      <c r="C414" s="91"/>
      <c r="D414" s="91"/>
      <c r="E414" s="91"/>
      <c r="F414" s="91"/>
      <c r="G414" s="91"/>
      <c r="H414" s="91"/>
      <c r="I414" s="91"/>
      <c r="K414" s="91"/>
    </row>
    <row r="415" spans="2:11" ht="12.75">
      <c r="B415" s="91"/>
      <c r="C415" s="91"/>
      <c r="D415" s="91"/>
      <c r="E415" s="91"/>
      <c r="F415" s="91"/>
      <c r="G415" s="91"/>
      <c r="H415" s="91"/>
      <c r="I415" s="91"/>
      <c r="K415" s="91"/>
    </row>
    <row r="416" spans="2:11" ht="12.75">
      <c r="B416" s="91"/>
      <c r="C416" s="91"/>
      <c r="D416" s="91"/>
      <c r="E416" s="91"/>
      <c r="F416" s="91"/>
      <c r="G416" s="91"/>
      <c r="H416" s="91"/>
      <c r="I416" s="91"/>
      <c r="K416" s="91"/>
    </row>
    <row r="417" spans="2:11" ht="12.75">
      <c r="B417" s="91"/>
      <c r="C417" s="91"/>
      <c r="D417" s="91"/>
      <c r="E417" s="91"/>
      <c r="F417" s="91"/>
      <c r="G417" s="91"/>
      <c r="H417" s="91"/>
      <c r="I417" s="91"/>
      <c r="K417" s="91"/>
    </row>
    <row r="418" spans="2:11" ht="12.75">
      <c r="B418" s="91"/>
      <c r="C418" s="91"/>
      <c r="D418" s="91"/>
      <c r="E418" s="91"/>
      <c r="F418" s="91"/>
      <c r="G418" s="91"/>
      <c r="H418" s="91"/>
      <c r="I418" s="91"/>
      <c r="K418" s="91"/>
    </row>
    <row r="419" spans="2:11" ht="12.75">
      <c r="B419" s="91"/>
      <c r="C419" s="91"/>
      <c r="D419" s="91"/>
      <c r="E419" s="91"/>
      <c r="F419" s="91"/>
      <c r="G419" s="91"/>
      <c r="H419" s="91"/>
      <c r="I419" s="91"/>
      <c r="K419" s="91"/>
    </row>
    <row r="420" spans="2:11" ht="12.75">
      <c r="B420" s="91"/>
      <c r="C420" s="91"/>
      <c r="D420" s="91"/>
      <c r="E420" s="91"/>
      <c r="F420" s="91"/>
      <c r="G420" s="91"/>
      <c r="H420" s="91"/>
      <c r="I420" s="91"/>
      <c r="K420" s="91"/>
    </row>
    <row r="421" spans="2:11" ht="12.75">
      <c r="B421" s="91"/>
      <c r="C421" s="91"/>
      <c r="D421" s="91"/>
      <c r="E421" s="91"/>
      <c r="F421" s="91"/>
      <c r="G421" s="91"/>
      <c r="H421" s="91"/>
      <c r="I421" s="91"/>
      <c r="K421" s="91"/>
    </row>
    <row r="422" spans="2:11" ht="12.75">
      <c r="B422" s="91"/>
      <c r="C422" s="91"/>
      <c r="D422" s="91"/>
      <c r="E422" s="91"/>
      <c r="F422" s="91"/>
      <c r="G422" s="91"/>
      <c r="H422" s="91"/>
      <c r="I422" s="91"/>
      <c r="K422" s="91"/>
    </row>
    <row r="423" spans="2:11" ht="12.75">
      <c r="B423" s="91"/>
      <c r="C423" s="91"/>
      <c r="D423" s="91"/>
      <c r="E423" s="91"/>
      <c r="F423" s="91"/>
      <c r="G423" s="91"/>
      <c r="H423" s="91"/>
      <c r="I423" s="91"/>
      <c r="K423" s="91"/>
    </row>
    <row r="424" spans="2:11" ht="12.75">
      <c r="B424" s="91"/>
      <c r="C424" s="91"/>
      <c r="D424" s="91"/>
      <c r="E424" s="91"/>
      <c r="F424" s="91"/>
      <c r="G424" s="91"/>
      <c r="H424" s="91"/>
      <c r="I424" s="91"/>
      <c r="K424" s="91"/>
    </row>
    <row r="425" spans="2:11" ht="12.75">
      <c r="B425" s="91"/>
      <c r="C425" s="91"/>
      <c r="D425" s="91"/>
      <c r="E425" s="91"/>
      <c r="F425" s="91"/>
      <c r="G425" s="91"/>
      <c r="H425" s="91"/>
      <c r="I425" s="91"/>
      <c r="K425" s="91"/>
    </row>
    <row r="426" spans="2:11" ht="12.75">
      <c r="B426" s="91"/>
      <c r="C426" s="91"/>
      <c r="D426" s="91"/>
      <c r="E426" s="91"/>
      <c r="F426" s="91"/>
      <c r="G426" s="91"/>
      <c r="H426" s="91"/>
      <c r="I426" s="91"/>
      <c r="K426" s="91"/>
    </row>
    <row r="427" spans="2:11" ht="12.75">
      <c r="B427" s="91"/>
      <c r="C427" s="91"/>
      <c r="D427" s="91"/>
      <c r="E427" s="91"/>
      <c r="F427" s="91"/>
      <c r="G427" s="91"/>
      <c r="H427" s="91"/>
      <c r="I427" s="91"/>
      <c r="K427" s="91"/>
    </row>
    <row r="428" spans="2:11" ht="12.75">
      <c r="B428" s="91"/>
      <c r="C428" s="91"/>
      <c r="D428" s="91"/>
      <c r="E428" s="91"/>
      <c r="F428" s="91"/>
      <c r="G428" s="91"/>
      <c r="H428" s="91"/>
      <c r="I428" s="91"/>
      <c r="K428" s="91"/>
    </row>
    <row r="429" spans="2:11" ht="12.75">
      <c r="B429" s="91"/>
      <c r="C429" s="91"/>
      <c r="D429" s="91"/>
      <c r="E429" s="91"/>
      <c r="F429" s="91"/>
      <c r="G429" s="91"/>
      <c r="H429" s="91"/>
      <c r="I429" s="91"/>
      <c r="K429" s="91"/>
    </row>
    <row r="430" spans="2:11" ht="12.75">
      <c r="B430" s="91"/>
      <c r="C430" s="91"/>
      <c r="D430" s="91"/>
      <c r="E430" s="91"/>
      <c r="F430" s="91"/>
      <c r="G430" s="91"/>
      <c r="H430" s="91"/>
      <c r="I430" s="91"/>
      <c r="K430" s="91"/>
    </row>
    <row r="431" spans="2:11" ht="12.75">
      <c r="B431" s="91"/>
      <c r="C431" s="91"/>
      <c r="D431" s="91"/>
      <c r="E431" s="91"/>
      <c r="F431" s="91"/>
      <c r="G431" s="91"/>
      <c r="H431" s="91"/>
      <c r="I431" s="91"/>
      <c r="K431" s="91"/>
    </row>
    <row r="432" spans="2:11" ht="12.75">
      <c r="B432" s="91"/>
      <c r="C432" s="91"/>
      <c r="D432" s="91"/>
      <c r="E432" s="91"/>
      <c r="F432" s="91"/>
      <c r="G432" s="91"/>
      <c r="H432" s="91"/>
      <c r="I432" s="91"/>
      <c r="K432" s="91"/>
    </row>
    <row r="433" spans="2:11" ht="12.75">
      <c r="B433" s="91"/>
      <c r="C433" s="91"/>
      <c r="D433" s="91"/>
      <c r="E433" s="91"/>
      <c r="F433" s="91"/>
      <c r="G433" s="91"/>
      <c r="H433" s="91"/>
      <c r="I433" s="91"/>
      <c r="K433" s="91"/>
    </row>
    <row r="434" spans="2:11" ht="12.75">
      <c r="B434" s="91"/>
      <c r="C434" s="91"/>
      <c r="D434" s="91"/>
      <c r="E434" s="91"/>
      <c r="F434" s="91"/>
      <c r="G434" s="91"/>
      <c r="H434" s="91"/>
      <c r="I434" s="91"/>
      <c r="K434" s="91"/>
    </row>
    <row r="435" spans="2:11" ht="12.75">
      <c r="B435" s="91"/>
      <c r="C435" s="91"/>
      <c r="D435" s="91"/>
      <c r="E435" s="91"/>
      <c r="F435" s="91"/>
      <c r="G435" s="91"/>
      <c r="H435" s="91"/>
      <c r="I435" s="91"/>
      <c r="K435" s="91"/>
    </row>
    <row r="436" spans="2:11" ht="12.75">
      <c r="B436" s="91"/>
      <c r="C436" s="91"/>
      <c r="D436" s="91"/>
      <c r="E436" s="91"/>
      <c r="F436" s="91"/>
      <c r="G436" s="91"/>
      <c r="H436" s="91"/>
      <c r="I436" s="91"/>
      <c r="K436" s="91"/>
    </row>
    <row r="437" spans="2:11" ht="12.75">
      <c r="B437" s="91"/>
      <c r="C437" s="91"/>
      <c r="D437" s="91"/>
      <c r="E437" s="91"/>
      <c r="F437" s="91"/>
      <c r="G437" s="91"/>
      <c r="H437" s="91"/>
      <c r="I437" s="91"/>
      <c r="K437" s="91"/>
    </row>
    <row r="438" spans="2:11" ht="12.75">
      <c r="B438" s="91"/>
      <c r="C438" s="91"/>
      <c r="D438" s="91"/>
      <c r="E438" s="91"/>
      <c r="F438" s="91"/>
      <c r="G438" s="91"/>
      <c r="H438" s="91"/>
      <c r="I438" s="91"/>
      <c r="K438" s="91"/>
    </row>
    <row r="439" spans="2:11" ht="12.75">
      <c r="B439" s="91"/>
      <c r="C439" s="91"/>
      <c r="D439" s="91"/>
      <c r="E439" s="91"/>
      <c r="F439" s="91"/>
      <c r="G439" s="91"/>
      <c r="H439" s="91"/>
      <c r="I439" s="91"/>
      <c r="K439" s="91"/>
    </row>
    <row r="440" spans="2:11" ht="12.75">
      <c r="B440" s="91"/>
      <c r="C440" s="91"/>
      <c r="D440" s="91"/>
      <c r="E440" s="91"/>
      <c r="F440" s="91"/>
      <c r="G440" s="91"/>
      <c r="H440" s="91"/>
      <c r="I440" s="91"/>
      <c r="K440" s="91"/>
    </row>
    <row r="441" spans="2:11" ht="12.75">
      <c r="B441" s="91"/>
      <c r="C441" s="91"/>
      <c r="D441" s="91"/>
      <c r="E441" s="91"/>
      <c r="F441" s="91"/>
      <c r="G441" s="91"/>
      <c r="H441" s="91"/>
      <c r="I441" s="91"/>
      <c r="K441" s="91"/>
    </row>
    <row r="442" spans="2:11" ht="12.75">
      <c r="B442" s="91"/>
      <c r="C442" s="91"/>
      <c r="D442" s="91"/>
      <c r="E442" s="91"/>
      <c r="F442" s="91"/>
      <c r="G442" s="91"/>
      <c r="H442" s="91"/>
      <c r="I442" s="91"/>
      <c r="K442" s="91"/>
    </row>
    <row r="443" spans="2:11" ht="12.75">
      <c r="B443" s="91"/>
      <c r="C443" s="91"/>
      <c r="D443" s="91"/>
      <c r="E443" s="91"/>
      <c r="F443" s="91"/>
      <c r="G443" s="91"/>
      <c r="H443" s="91"/>
      <c r="I443" s="91"/>
      <c r="K443" s="91"/>
    </row>
    <row r="444" spans="2:11" ht="12.75">
      <c r="B444" s="91"/>
      <c r="C444" s="91"/>
      <c r="D444" s="91"/>
      <c r="E444" s="91"/>
      <c r="F444" s="91"/>
      <c r="G444" s="91"/>
      <c r="H444" s="91"/>
      <c r="I444" s="91"/>
      <c r="K444" s="91"/>
    </row>
    <row r="445" spans="2:11" ht="12.75">
      <c r="B445" s="91"/>
      <c r="C445" s="91"/>
      <c r="D445" s="91"/>
      <c r="E445" s="91"/>
      <c r="F445" s="91"/>
      <c r="G445" s="91"/>
      <c r="H445" s="91"/>
      <c r="I445" s="91"/>
      <c r="K445" s="91"/>
    </row>
    <row r="446" spans="2:11" ht="12.75">
      <c r="B446" s="91"/>
      <c r="C446" s="91"/>
      <c r="D446" s="91"/>
      <c r="E446" s="91"/>
      <c r="F446" s="91"/>
      <c r="G446" s="91"/>
      <c r="H446" s="91"/>
      <c r="I446" s="91"/>
      <c r="K446" s="91"/>
    </row>
    <row r="447" spans="2:11" ht="12.75">
      <c r="B447" s="91"/>
      <c r="C447" s="91"/>
      <c r="D447" s="91"/>
      <c r="E447" s="91"/>
      <c r="F447" s="91"/>
      <c r="G447" s="91"/>
      <c r="H447" s="91"/>
      <c r="I447" s="91"/>
      <c r="K447" s="91"/>
    </row>
    <row r="448" spans="2:11" ht="12.75">
      <c r="B448" s="91"/>
      <c r="C448" s="91"/>
      <c r="D448" s="91"/>
      <c r="E448" s="91"/>
      <c r="F448" s="91"/>
      <c r="G448" s="91"/>
      <c r="H448" s="91"/>
      <c r="I448" s="91"/>
      <c r="K448" s="91"/>
    </row>
    <row r="449" spans="2:11" ht="12.75">
      <c r="B449" s="91"/>
      <c r="C449" s="91"/>
      <c r="D449" s="91"/>
      <c r="E449" s="91"/>
      <c r="F449" s="91"/>
      <c r="G449" s="91"/>
      <c r="H449" s="91"/>
      <c r="I449" s="91"/>
      <c r="K449" s="91"/>
    </row>
    <row r="450" spans="2:11" ht="12.75">
      <c r="B450" s="91"/>
      <c r="C450" s="91"/>
      <c r="D450" s="91"/>
      <c r="E450" s="91"/>
      <c r="F450" s="91"/>
      <c r="G450" s="91"/>
      <c r="H450" s="91"/>
      <c r="I450" s="91"/>
      <c r="K450" s="91"/>
    </row>
    <row r="451" spans="2:11" ht="12.75">
      <c r="B451" s="91"/>
      <c r="C451" s="91"/>
      <c r="D451" s="91"/>
      <c r="E451" s="91"/>
      <c r="F451" s="91"/>
      <c r="G451" s="91"/>
      <c r="H451" s="91"/>
      <c r="I451" s="91"/>
      <c r="K451" s="91"/>
    </row>
    <row r="452" spans="2:11" ht="12.75">
      <c r="B452" s="91"/>
      <c r="C452" s="91"/>
      <c r="D452" s="91"/>
      <c r="E452" s="91"/>
      <c r="F452" s="91"/>
      <c r="G452" s="91"/>
      <c r="H452" s="91"/>
      <c r="I452" s="91"/>
      <c r="K452" s="91"/>
    </row>
    <row r="453" spans="2:11" ht="12.75">
      <c r="B453" s="91"/>
      <c r="C453" s="91"/>
      <c r="D453" s="91"/>
      <c r="E453" s="91"/>
      <c r="F453" s="91"/>
      <c r="G453" s="91"/>
      <c r="H453" s="91"/>
      <c r="I453" s="91"/>
      <c r="K453" s="91"/>
    </row>
    <row r="454" spans="2:11" ht="12.75">
      <c r="B454" s="91"/>
      <c r="C454" s="91"/>
      <c r="D454" s="91"/>
      <c r="E454" s="91"/>
      <c r="F454" s="91"/>
      <c r="G454" s="91"/>
      <c r="H454" s="91"/>
      <c r="I454" s="91"/>
      <c r="K454" s="91"/>
    </row>
    <row r="455" spans="2:11" ht="12.75">
      <c r="B455" s="91"/>
      <c r="C455" s="91"/>
      <c r="D455" s="91"/>
      <c r="E455" s="91"/>
      <c r="F455" s="91"/>
      <c r="G455" s="91"/>
      <c r="H455" s="91"/>
      <c r="I455" s="91"/>
      <c r="K455" s="91"/>
    </row>
    <row r="456" spans="2:11" ht="12.75">
      <c r="B456" s="91"/>
      <c r="C456" s="91"/>
      <c r="D456" s="91"/>
      <c r="E456" s="91"/>
      <c r="F456" s="91"/>
      <c r="G456" s="91"/>
      <c r="H456" s="91"/>
      <c r="I456" s="91"/>
      <c r="K456" s="91"/>
    </row>
    <row r="457" spans="2:11" ht="12.75">
      <c r="B457" s="91"/>
      <c r="C457" s="91"/>
      <c r="D457" s="91"/>
      <c r="E457" s="91"/>
      <c r="F457" s="91"/>
      <c r="G457" s="91"/>
      <c r="H457" s="91"/>
      <c r="I457" s="91"/>
      <c r="K457" s="91"/>
    </row>
    <row r="458" spans="2:11" ht="12.75">
      <c r="B458" s="91"/>
      <c r="C458" s="91"/>
      <c r="D458" s="91"/>
      <c r="E458" s="91"/>
      <c r="F458" s="91"/>
      <c r="G458" s="91"/>
      <c r="H458" s="91"/>
      <c r="I458" s="91"/>
      <c r="K458" s="91"/>
    </row>
    <row r="459" spans="2:11" ht="12.75">
      <c r="B459" s="91"/>
      <c r="C459" s="91"/>
      <c r="D459" s="91"/>
      <c r="E459" s="91"/>
      <c r="F459" s="91"/>
      <c r="G459" s="91"/>
      <c r="H459" s="91"/>
      <c r="I459" s="91"/>
      <c r="K459" s="91"/>
    </row>
    <row r="460" spans="2:11" ht="12.75">
      <c r="B460" s="91"/>
      <c r="C460" s="91"/>
      <c r="D460" s="91"/>
      <c r="E460" s="91"/>
      <c r="F460" s="91"/>
      <c r="G460" s="91"/>
      <c r="H460" s="91"/>
      <c r="I460" s="91"/>
      <c r="K460" s="91"/>
    </row>
    <row r="461" spans="2:11" ht="12.75">
      <c r="B461" s="91"/>
      <c r="C461" s="91"/>
      <c r="D461" s="91"/>
      <c r="E461" s="91"/>
      <c r="F461" s="91"/>
      <c r="G461" s="91"/>
      <c r="H461" s="91"/>
      <c r="I461" s="91"/>
      <c r="K461" s="91"/>
    </row>
    <row r="462" spans="2:11" ht="12.75">
      <c r="B462" s="91"/>
      <c r="C462" s="91"/>
      <c r="D462" s="91"/>
      <c r="E462" s="91"/>
      <c r="F462" s="91"/>
      <c r="G462" s="91"/>
      <c r="H462" s="91"/>
      <c r="I462" s="91"/>
      <c r="K462" s="91"/>
    </row>
    <row r="463" spans="2:11" ht="12.75">
      <c r="B463" s="91"/>
      <c r="C463" s="91"/>
      <c r="D463" s="91"/>
      <c r="E463" s="91"/>
      <c r="F463" s="91"/>
      <c r="G463" s="91"/>
      <c r="H463" s="91"/>
      <c r="I463" s="91"/>
      <c r="K463" s="91"/>
    </row>
    <row r="464" spans="2:11" ht="12.75">
      <c r="B464" s="91"/>
      <c r="C464" s="91"/>
      <c r="D464" s="91"/>
      <c r="E464" s="91"/>
      <c r="F464" s="91"/>
      <c r="G464" s="91"/>
      <c r="H464" s="91"/>
      <c r="I464" s="91"/>
      <c r="K464" s="91"/>
    </row>
    <row r="465" spans="2:11" ht="12.75">
      <c r="B465" s="91"/>
      <c r="C465" s="91"/>
      <c r="D465" s="91"/>
      <c r="E465" s="91"/>
      <c r="F465" s="91"/>
      <c r="G465" s="91"/>
      <c r="H465" s="91"/>
      <c r="I465" s="91"/>
      <c r="K465" s="91"/>
    </row>
    <row r="466" spans="2:11" ht="12.75">
      <c r="B466" s="91"/>
      <c r="C466" s="91"/>
      <c r="D466" s="91"/>
      <c r="E466" s="91"/>
      <c r="F466" s="91"/>
      <c r="G466" s="91"/>
      <c r="H466" s="91"/>
      <c r="I466" s="91"/>
      <c r="K466" s="91"/>
    </row>
    <row r="467" spans="2:11" ht="12.75">
      <c r="B467" s="91"/>
      <c r="C467" s="91"/>
      <c r="D467" s="91"/>
      <c r="E467" s="91"/>
      <c r="F467" s="91"/>
      <c r="G467" s="91"/>
      <c r="H467" s="91"/>
      <c r="I467" s="91"/>
      <c r="K467" s="91"/>
    </row>
    <row r="468" spans="2:11" ht="12.75">
      <c r="B468" s="91"/>
      <c r="C468" s="91"/>
      <c r="D468" s="91"/>
      <c r="E468" s="91"/>
      <c r="F468" s="91"/>
      <c r="G468" s="91"/>
      <c r="H468" s="91"/>
      <c r="I468" s="91"/>
      <c r="K468" s="91"/>
    </row>
    <row r="469" spans="2:11" ht="12.75">
      <c r="B469" s="91"/>
      <c r="C469" s="91"/>
      <c r="D469" s="91"/>
      <c r="E469" s="91"/>
      <c r="F469" s="91"/>
      <c r="G469" s="91"/>
      <c r="H469" s="91"/>
      <c r="I469" s="91"/>
      <c r="K469" s="91"/>
    </row>
    <row r="470" spans="2:11" ht="12.75">
      <c r="B470" s="91"/>
      <c r="C470" s="91"/>
      <c r="D470" s="91"/>
      <c r="E470" s="91"/>
      <c r="F470" s="91"/>
      <c r="G470" s="91"/>
      <c r="H470" s="91"/>
      <c r="I470" s="91"/>
      <c r="K470" s="91"/>
    </row>
    <row r="471" spans="2:11" ht="12.75">
      <c r="B471" s="91"/>
      <c r="C471" s="91"/>
      <c r="D471" s="91"/>
      <c r="E471" s="91"/>
      <c r="F471" s="91"/>
      <c r="G471" s="91"/>
      <c r="H471" s="91"/>
      <c r="I471" s="91"/>
      <c r="K471" s="91"/>
    </row>
    <row r="472" spans="2:11" ht="12.75">
      <c r="B472" s="91"/>
      <c r="C472" s="91"/>
      <c r="D472" s="91"/>
      <c r="E472" s="91"/>
      <c r="F472" s="91"/>
      <c r="G472" s="91"/>
      <c r="H472" s="91"/>
      <c r="I472" s="91"/>
      <c r="K472" s="91"/>
    </row>
    <row r="473" spans="2:11" ht="12.75">
      <c r="B473" s="91"/>
      <c r="C473" s="91"/>
      <c r="D473" s="91"/>
      <c r="E473" s="91"/>
      <c r="F473" s="91"/>
      <c r="G473" s="91"/>
      <c r="H473" s="91"/>
      <c r="I473" s="91"/>
      <c r="K473" s="91"/>
    </row>
    <row r="474" spans="2:11" ht="12.75">
      <c r="B474" s="91"/>
      <c r="C474" s="91"/>
      <c r="D474" s="91"/>
      <c r="E474" s="91"/>
      <c r="F474" s="91"/>
      <c r="G474" s="91"/>
      <c r="H474" s="91"/>
      <c r="I474" s="91"/>
      <c r="K474" s="91"/>
    </row>
    <row r="475" spans="2:11" ht="12.75">
      <c r="B475" s="91"/>
      <c r="C475" s="91"/>
      <c r="D475" s="91"/>
      <c r="E475" s="91"/>
      <c r="F475" s="91"/>
      <c r="G475" s="91"/>
      <c r="H475" s="91"/>
      <c r="I475" s="91"/>
      <c r="K475" s="91"/>
    </row>
    <row r="476" spans="2:11" ht="12.75">
      <c r="B476" s="91"/>
      <c r="C476" s="91"/>
      <c r="D476" s="91"/>
      <c r="E476" s="91"/>
      <c r="F476" s="91"/>
      <c r="G476" s="91"/>
      <c r="H476" s="91"/>
      <c r="I476" s="91"/>
      <c r="K476" s="91"/>
    </row>
    <row r="477" spans="2:11" ht="12.75">
      <c r="B477" s="91"/>
      <c r="C477" s="91"/>
      <c r="D477" s="91"/>
      <c r="E477" s="91"/>
      <c r="F477" s="91"/>
      <c r="G477" s="91"/>
      <c r="H477" s="91"/>
      <c r="I477" s="91"/>
      <c r="K477" s="91"/>
    </row>
    <row r="478" spans="2:11" ht="12.75">
      <c r="B478" s="91"/>
      <c r="C478" s="91"/>
      <c r="D478" s="91"/>
      <c r="E478" s="91"/>
      <c r="F478" s="91"/>
      <c r="G478" s="91"/>
      <c r="H478" s="91"/>
      <c r="I478" s="91"/>
      <c r="K478" s="91"/>
    </row>
    <row r="479" spans="2:11" ht="12.75">
      <c r="B479" s="91"/>
      <c r="C479" s="91"/>
      <c r="D479" s="91"/>
      <c r="E479" s="91"/>
      <c r="F479" s="91"/>
      <c r="G479" s="91"/>
      <c r="H479" s="91"/>
      <c r="I479" s="91"/>
      <c r="K479" s="91"/>
    </row>
    <row r="480" spans="2:11" ht="12.75">
      <c r="B480" s="91"/>
      <c r="C480" s="91"/>
      <c r="D480" s="91"/>
      <c r="E480" s="91"/>
      <c r="F480" s="91"/>
      <c r="G480" s="91"/>
      <c r="H480" s="91"/>
      <c r="I480" s="91"/>
      <c r="K480" s="91"/>
    </row>
    <row r="481" spans="2:11" ht="12.75">
      <c r="B481" s="91"/>
      <c r="C481" s="91"/>
      <c r="D481" s="91"/>
      <c r="E481" s="91"/>
      <c r="F481" s="91"/>
      <c r="G481" s="91"/>
      <c r="H481" s="91"/>
      <c r="I481" s="91"/>
      <c r="K481" s="91"/>
    </row>
    <row r="482" spans="2:11" ht="12.75">
      <c r="B482" s="91"/>
      <c r="C482" s="91"/>
      <c r="D482" s="91"/>
      <c r="E482" s="91"/>
      <c r="F482" s="91"/>
      <c r="G482" s="91"/>
      <c r="H482" s="91"/>
      <c r="I482" s="91"/>
      <c r="K482" s="91"/>
    </row>
    <row r="483" spans="2:11" ht="12.75">
      <c r="B483" s="91"/>
      <c r="C483" s="91"/>
      <c r="D483" s="91"/>
      <c r="E483" s="91"/>
      <c r="F483" s="91"/>
      <c r="G483" s="91"/>
      <c r="H483" s="91"/>
      <c r="I483" s="91"/>
      <c r="K483" s="91"/>
    </row>
    <row r="484" spans="2:11" ht="12.75">
      <c r="B484" s="91"/>
      <c r="C484" s="91"/>
      <c r="D484" s="91"/>
      <c r="E484" s="91"/>
      <c r="F484" s="91"/>
      <c r="G484" s="91"/>
      <c r="H484" s="91"/>
      <c r="I484" s="91"/>
      <c r="K484" s="91"/>
    </row>
    <row r="485" spans="2:11" ht="12.75">
      <c r="B485" s="91"/>
      <c r="C485" s="91"/>
      <c r="D485" s="91"/>
      <c r="E485" s="91"/>
      <c r="F485" s="91"/>
      <c r="G485" s="91"/>
      <c r="H485" s="91"/>
      <c r="I485" s="91"/>
      <c r="K485" s="91"/>
    </row>
    <row r="486" spans="2:11" ht="12.75">
      <c r="B486" s="91"/>
      <c r="C486" s="91"/>
      <c r="D486" s="91"/>
      <c r="E486" s="91"/>
      <c r="F486" s="91"/>
      <c r="G486" s="91"/>
      <c r="H486" s="91"/>
      <c r="I486" s="91"/>
      <c r="K486" s="91"/>
    </row>
    <row r="487" spans="2:11" ht="12.75">
      <c r="B487" s="91"/>
      <c r="C487" s="91"/>
      <c r="D487" s="91"/>
      <c r="E487" s="91"/>
      <c r="F487" s="91"/>
      <c r="G487" s="91"/>
      <c r="H487" s="91"/>
      <c r="I487" s="91"/>
      <c r="K487" s="91"/>
    </row>
    <row r="488" spans="2:11" ht="12.75">
      <c r="B488" s="91"/>
      <c r="C488" s="91"/>
      <c r="D488" s="91"/>
      <c r="E488" s="91"/>
      <c r="F488" s="91"/>
      <c r="G488" s="91"/>
      <c r="H488" s="91"/>
      <c r="I488" s="91"/>
      <c r="K488" s="91"/>
    </row>
    <row r="489" spans="2:11" ht="12.75">
      <c r="B489" s="91"/>
      <c r="C489" s="91"/>
      <c r="D489" s="91"/>
      <c r="E489" s="91"/>
      <c r="F489" s="91"/>
      <c r="G489" s="91"/>
      <c r="H489" s="91"/>
      <c r="I489" s="91"/>
      <c r="K489" s="91"/>
    </row>
    <row r="490" spans="2:11" ht="12.75">
      <c r="B490" s="91"/>
      <c r="C490" s="91"/>
      <c r="D490" s="91"/>
      <c r="E490" s="91"/>
      <c r="F490" s="91"/>
      <c r="G490" s="91"/>
      <c r="H490" s="91"/>
      <c r="I490" s="91"/>
      <c r="K490" s="91"/>
    </row>
    <row r="491" spans="2:11" ht="12.75">
      <c r="B491" s="91"/>
      <c r="C491" s="91"/>
      <c r="D491" s="91"/>
      <c r="E491" s="91"/>
      <c r="F491" s="91"/>
      <c r="G491" s="91"/>
      <c r="H491" s="91"/>
      <c r="I491" s="91"/>
      <c r="K491" s="91"/>
    </row>
    <row r="492" spans="2:11" ht="12.75">
      <c r="B492" s="91"/>
      <c r="C492" s="91"/>
      <c r="D492" s="91"/>
      <c r="E492" s="91"/>
      <c r="F492" s="91"/>
      <c r="G492" s="91"/>
      <c r="H492" s="91"/>
      <c r="I492" s="91"/>
      <c r="K492" s="91"/>
    </row>
    <row r="493" spans="2:11" ht="12.75">
      <c r="B493" s="91"/>
      <c r="C493" s="91"/>
      <c r="D493" s="91"/>
      <c r="E493" s="91"/>
      <c r="F493" s="91"/>
      <c r="G493" s="91"/>
      <c r="H493" s="91"/>
      <c r="I493" s="91"/>
      <c r="K493" s="91"/>
    </row>
    <row r="494" spans="2:11" ht="12.75">
      <c r="B494" s="91"/>
      <c r="C494" s="91"/>
      <c r="D494" s="91"/>
      <c r="E494" s="91"/>
      <c r="F494" s="91"/>
      <c r="G494" s="91"/>
      <c r="H494" s="91"/>
      <c r="I494" s="91"/>
      <c r="K494" s="91"/>
    </row>
    <row r="495" spans="2:11" ht="12.75">
      <c r="B495" s="91"/>
      <c r="C495" s="91"/>
      <c r="D495" s="91"/>
      <c r="E495" s="91"/>
      <c r="F495" s="91"/>
      <c r="G495" s="91"/>
      <c r="H495" s="91"/>
      <c r="I495" s="91"/>
      <c r="K495" s="91"/>
    </row>
    <row r="496" spans="2:11" ht="12.75">
      <c r="B496" s="91"/>
      <c r="C496" s="91"/>
      <c r="D496" s="91"/>
      <c r="E496" s="91"/>
      <c r="F496" s="91"/>
      <c r="G496" s="91"/>
      <c r="H496" s="91"/>
      <c r="I496" s="91"/>
      <c r="K496" s="91"/>
    </row>
    <row r="497" spans="2:11" ht="12.75">
      <c r="B497" s="91"/>
      <c r="C497" s="91"/>
      <c r="D497" s="91"/>
      <c r="E497" s="91"/>
      <c r="F497" s="91"/>
      <c r="G497" s="91"/>
      <c r="H497" s="91"/>
      <c r="I497" s="91"/>
      <c r="K497" s="91"/>
    </row>
    <row r="498" spans="2:11" ht="12.75">
      <c r="B498" s="91"/>
      <c r="C498" s="91"/>
      <c r="D498" s="91"/>
      <c r="E498" s="91"/>
      <c r="F498" s="91"/>
      <c r="G498" s="91"/>
      <c r="H498" s="91"/>
      <c r="I498" s="91"/>
      <c r="K498" s="91"/>
    </row>
    <row r="499" spans="2:11" ht="12.75">
      <c r="B499" s="91"/>
      <c r="C499" s="91"/>
      <c r="D499" s="91"/>
      <c r="E499" s="91"/>
      <c r="F499" s="91"/>
      <c r="G499" s="91"/>
      <c r="H499" s="91"/>
      <c r="I499" s="91"/>
      <c r="K499" s="91"/>
    </row>
    <row r="500" spans="2:11" ht="12.75">
      <c r="B500" s="91"/>
      <c r="C500" s="91"/>
      <c r="D500" s="91"/>
      <c r="E500" s="91"/>
      <c r="F500" s="91"/>
      <c r="G500" s="91"/>
      <c r="H500" s="91"/>
      <c r="I500" s="91"/>
      <c r="K500" s="91"/>
    </row>
    <row r="501" spans="2:11" ht="12.75">
      <c r="B501" s="91"/>
      <c r="C501" s="91"/>
      <c r="D501" s="91"/>
      <c r="E501" s="91"/>
      <c r="F501" s="91"/>
      <c r="G501" s="91"/>
      <c r="H501" s="91"/>
      <c r="I501" s="91"/>
      <c r="K501" s="91"/>
    </row>
    <row r="502" spans="2:11" ht="12.75">
      <c r="B502" s="91"/>
      <c r="C502" s="91"/>
      <c r="D502" s="91"/>
      <c r="E502" s="91"/>
      <c r="F502" s="91"/>
      <c r="G502" s="91"/>
      <c r="H502" s="91"/>
      <c r="I502" s="91"/>
      <c r="K502" s="91"/>
    </row>
    <row r="503" spans="2:11" ht="12.75">
      <c r="B503" s="91"/>
      <c r="C503" s="91"/>
      <c r="D503" s="91"/>
      <c r="E503" s="91"/>
      <c r="F503" s="91"/>
      <c r="G503" s="91"/>
      <c r="H503" s="91"/>
      <c r="I503" s="91"/>
      <c r="K503" s="91"/>
    </row>
    <row r="504" spans="2:11" ht="12.75">
      <c r="B504" s="91"/>
      <c r="C504" s="91"/>
      <c r="D504" s="91"/>
      <c r="E504" s="91"/>
      <c r="F504" s="91"/>
      <c r="G504" s="91"/>
      <c r="H504" s="91"/>
      <c r="I504" s="91"/>
      <c r="K504" s="91"/>
    </row>
    <row r="505" spans="2:11" ht="12.75">
      <c r="B505" s="91"/>
      <c r="C505" s="91"/>
      <c r="D505" s="91"/>
      <c r="E505" s="91"/>
      <c r="F505" s="91"/>
      <c r="G505" s="91"/>
      <c r="H505" s="91"/>
      <c r="I505" s="91"/>
      <c r="K505" s="91"/>
    </row>
    <row r="506" spans="2:11" ht="12.75">
      <c r="B506" s="91"/>
      <c r="C506" s="91"/>
      <c r="D506" s="91"/>
      <c r="E506" s="91"/>
      <c r="F506" s="91"/>
      <c r="G506" s="91"/>
      <c r="H506" s="91"/>
      <c r="I506" s="91"/>
      <c r="K506" s="91"/>
    </row>
    <row r="507" spans="2:11" ht="12.75">
      <c r="B507" s="91"/>
      <c r="C507" s="91"/>
      <c r="D507" s="91"/>
      <c r="E507" s="91"/>
      <c r="F507" s="91"/>
      <c r="G507" s="91"/>
      <c r="H507" s="91"/>
      <c r="I507" s="91"/>
      <c r="K507" s="91"/>
    </row>
    <row r="508" spans="2:11" ht="12.75">
      <c r="B508" s="91"/>
      <c r="C508" s="91"/>
      <c r="D508" s="91"/>
      <c r="E508" s="91"/>
      <c r="F508" s="91"/>
      <c r="G508" s="91"/>
      <c r="H508" s="91"/>
      <c r="I508" s="91"/>
      <c r="K508" s="91"/>
    </row>
    <row r="509" spans="2:11" ht="12.75">
      <c r="B509" s="91"/>
      <c r="C509" s="91"/>
      <c r="D509" s="91"/>
      <c r="E509" s="91"/>
      <c r="F509" s="91"/>
      <c r="G509" s="91"/>
      <c r="H509" s="91"/>
      <c r="I509" s="91"/>
      <c r="K509" s="91"/>
    </row>
    <row r="510" spans="2:11" ht="12.75">
      <c r="B510" s="91"/>
      <c r="C510" s="91"/>
      <c r="D510" s="91"/>
      <c r="E510" s="91"/>
      <c r="F510" s="91"/>
      <c r="G510" s="91"/>
      <c r="H510" s="91"/>
      <c r="I510" s="91"/>
      <c r="K510" s="91"/>
    </row>
    <row r="511" spans="2:11" ht="12.75">
      <c r="B511" s="91"/>
      <c r="C511" s="91"/>
      <c r="D511" s="91"/>
      <c r="E511" s="91"/>
      <c r="F511" s="91"/>
      <c r="G511" s="91"/>
      <c r="H511" s="91"/>
      <c r="I511" s="91"/>
      <c r="K511" s="91"/>
    </row>
    <row r="512" spans="2:11" ht="12.75">
      <c r="B512" s="91"/>
      <c r="C512" s="91"/>
      <c r="D512" s="91"/>
      <c r="E512" s="91"/>
      <c r="F512" s="91"/>
      <c r="G512" s="91"/>
      <c r="H512" s="91"/>
      <c r="I512" s="91"/>
      <c r="K512" s="91"/>
    </row>
    <row r="513" spans="2:11" ht="12.75">
      <c r="B513" s="91"/>
      <c r="C513" s="91"/>
      <c r="D513" s="91"/>
      <c r="E513" s="91"/>
      <c r="F513" s="91"/>
      <c r="G513" s="91"/>
      <c r="H513" s="91"/>
      <c r="I513" s="91"/>
      <c r="K513" s="91"/>
    </row>
    <row r="514" spans="2:11" ht="12.75">
      <c r="B514" s="91"/>
      <c r="C514" s="91"/>
      <c r="D514" s="91"/>
      <c r="E514" s="91"/>
      <c r="F514" s="91"/>
      <c r="G514" s="91"/>
      <c r="H514" s="91"/>
      <c r="I514" s="91"/>
      <c r="K514" s="91"/>
    </row>
    <row r="515" spans="2:11" ht="12.75">
      <c r="B515" s="91"/>
      <c r="C515" s="91"/>
      <c r="D515" s="91"/>
      <c r="E515" s="91"/>
      <c r="F515" s="91"/>
      <c r="G515" s="91"/>
      <c r="H515" s="91"/>
      <c r="I515" s="91"/>
      <c r="K515" s="91"/>
    </row>
    <row r="516" spans="2:11" ht="12.75">
      <c r="B516" s="91"/>
      <c r="C516" s="91"/>
      <c r="D516" s="91"/>
      <c r="E516" s="91"/>
      <c r="F516" s="91"/>
      <c r="G516" s="91"/>
      <c r="H516" s="91"/>
      <c r="I516" s="91"/>
      <c r="K516" s="91"/>
    </row>
    <row r="517" spans="2:11" ht="12.75">
      <c r="B517" s="91"/>
      <c r="C517" s="91"/>
      <c r="D517" s="91"/>
      <c r="E517" s="91"/>
      <c r="F517" s="91"/>
      <c r="G517" s="91"/>
      <c r="H517" s="91"/>
      <c r="I517" s="91"/>
      <c r="K517" s="91"/>
    </row>
    <row r="518" spans="2:11" ht="12.75">
      <c r="B518" s="91"/>
      <c r="C518" s="91"/>
      <c r="D518" s="91"/>
      <c r="E518" s="91"/>
      <c r="F518" s="91"/>
      <c r="G518" s="91"/>
      <c r="H518" s="91"/>
      <c r="I518" s="91"/>
      <c r="K518" s="91"/>
    </row>
    <row r="519" spans="2:11" ht="12.75">
      <c r="B519" s="91"/>
      <c r="C519" s="91"/>
      <c r="D519" s="91"/>
      <c r="E519" s="91"/>
      <c r="F519" s="91"/>
      <c r="G519" s="91"/>
      <c r="H519" s="91"/>
      <c r="I519" s="91"/>
      <c r="K519" s="91"/>
    </row>
    <row r="520" spans="2:11" ht="12.75">
      <c r="B520" s="91"/>
      <c r="C520" s="91"/>
      <c r="D520" s="91"/>
      <c r="E520" s="91"/>
      <c r="F520" s="91"/>
      <c r="G520" s="91"/>
      <c r="H520" s="91"/>
      <c r="I520" s="91"/>
      <c r="K520" s="91"/>
    </row>
    <row r="521" spans="2:11" ht="12.75">
      <c r="B521" s="91"/>
      <c r="C521" s="91"/>
      <c r="D521" s="91"/>
      <c r="E521" s="91"/>
      <c r="F521" s="91"/>
      <c r="G521" s="91"/>
      <c r="H521" s="91"/>
      <c r="I521" s="91"/>
      <c r="K521" s="91"/>
    </row>
    <row r="522" spans="2:11" ht="12.75">
      <c r="B522" s="91"/>
      <c r="C522" s="91"/>
      <c r="D522" s="91"/>
      <c r="E522" s="91"/>
      <c r="F522" s="91"/>
      <c r="G522" s="91"/>
      <c r="H522" s="91"/>
      <c r="I522" s="91"/>
      <c r="K522" s="91"/>
    </row>
    <row r="523" spans="2:11" ht="12.75">
      <c r="B523" s="91"/>
      <c r="C523" s="91"/>
      <c r="D523" s="91"/>
      <c r="E523" s="91"/>
      <c r="F523" s="91"/>
      <c r="G523" s="91"/>
      <c r="H523" s="91"/>
      <c r="I523" s="91"/>
      <c r="K523" s="91"/>
    </row>
    <row r="524" spans="2:11" ht="12.75">
      <c r="B524" s="91"/>
      <c r="C524" s="91"/>
      <c r="D524" s="91"/>
      <c r="E524" s="91"/>
      <c r="F524" s="91"/>
      <c r="G524" s="91"/>
      <c r="H524" s="91"/>
      <c r="I524" s="91"/>
      <c r="K524" s="91"/>
    </row>
    <row r="525" spans="2:11" ht="12.75">
      <c r="B525" s="91"/>
      <c r="C525" s="91"/>
      <c r="D525" s="91"/>
      <c r="E525" s="91"/>
      <c r="F525" s="91"/>
      <c r="G525" s="91"/>
      <c r="H525" s="91"/>
      <c r="I525" s="91"/>
      <c r="K525" s="91"/>
    </row>
    <row r="526" spans="2:11" ht="12.75">
      <c r="B526" s="91"/>
      <c r="C526" s="91"/>
      <c r="D526" s="91"/>
      <c r="E526" s="91"/>
      <c r="F526" s="91"/>
      <c r="G526" s="91"/>
      <c r="H526" s="91"/>
      <c r="I526" s="91"/>
      <c r="K526" s="91"/>
    </row>
    <row r="527" spans="2:11" ht="12.75">
      <c r="B527" s="91"/>
      <c r="C527" s="91"/>
      <c r="D527" s="91"/>
      <c r="E527" s="91"/>
      <c r="F527" s="91"/>
      <c r="G527" s="91"/>
      <c r="H527" s="91"/>
      <c r="I527" s="91"/>
      <c r="K527" s="91"/>
    </row>
    <row r="528" spans="2:11" ht="12.75">
      <c r="B528" s="91"/>
      <c r="C528" s="91"/>
      <c r="D528" s="91"/>
      <c r="E528" s="91"/>
      <c r="F528" s="91"/>
      <c r="G528" s="91"/>
      <c r="H528" s="91"/>
      <c r="I528" s="91"/>
      <c r="K528" s="91"/>
    </row>
    <row r="529" spans="2:11" ht="12.75">
      <c r="B529" s="91"/>
      <c r="C529" s="91"/>
      <c r="D529" s="91"/>
      <c r="E529" s="91"/>
      <c r="F529" s="91"/>
      <c r="G529" s="91"/>
      <c r="H529" s="91"/>
      <c r="I529" s="91"/>
      <c r="K529" s="91"/>
    </row>
    <row r="530" spans="2:11" ht="12.75">
      <c r="B530" s="91"/>
      <c r="C530" s="91"/>
      <c r="D530" s="91"/>
      <c r="E530" s="91"/>
      <c r="F530" s="91"/>
      <c r="G530" s="91"/>
      <c r="H530" s="91"/>
      <c r="I530" s="91"/>
      <c r="K530" s="91"/>
    </row>
    <row r="531" spans="2:11" ht="12.75">
      <c r="B531" s="91"/>
      <c r="C531" s="91"/>
      <c r="D531" s="91"/>
      <c r="E531" s="91"/>
      <c r="F531" s="91"/>
      <c r="G531" s="91"/>
      <c r="H531" s="91"/>
      <c r="I531" s="91"/>
      <c r="K531" s="91"/>
    </row>
    <row r="532" spans="2:11" ht="12.75">
      <c r="B532" s="91"/>
      <c r="C532" s="91"/>
      <c r="D532" s="91"/>
      <c r="E532" s="91"/>
      <c r="F532" s="91"/>
      <c r="G532" s="91"/>
      <c r="H532" s="91"/>
      <c r="I532" s="91"/>
      <c r="K532" s="91"/>
    </row>
    <row r="533" spans="2:11" ht="12.75">
      <c r="B533" s="91"/>
      <c r="C533" s="91"/>
      <c r="D533" s="91"/>
      <c r="E533" s="91"/>
      <c r="F533" s="91"/>
      <c r="G533" s="91"/>
      <c r="H533" s="91"/>
      <c r="I533" s="91"/>
      <c r="K533" s="91"/>
    </row>
    <row r="534" spans="2:11" ht="12.75">
      <c r="B534" s="91"/>
      <c r="C534" s="91"/>
      <c r="D534" s="91"/>
      <c r="E534" s="91"/>
      <c r="F534" s="91"/>
      <c r="G534" s="91"/>
      <c r="H534" s="91"/>
      <c r="I534" s="91"/>
      <c r="K534" s="91"/>
    </row>
    <row r="535" spans="2:11" ht="12.75">
      <c r="B535" s="91"/>
      <c r="C535" s="91"/>
      <c r="D535" s="91"/>
      <c r="E535" s="91"/>
      <c r="F535" s="91"/>
      <c r="G535" s="91"/>
      <c r="H535" s="91"/>
      <c r="I535" s="91"/>
      <c r="K535" s="91"/>
    </row>
    <row r="536" spans="2:11" ht="12.75">
      <c r="B536" s="91"/>
      <c r="C536" s="91"/>
      <c r="D536" s="91"/>
      <c r="E536" s="91"/>
      <c r="F536" s="91"/>
      <c r="G536" s="91"/>
      <c r="H536" s="91"/>
      <c r="I536" s="91"/>
      <c r="K536" s="91"/>
    </row>
    <row r="537" spans="2:11" ht="12.75">
      <c r="B537" s="91"/>
      <c r="C537" s="91"/>
      <c r="D537" s="91"/>
      <c r="E537" s="91"/>
      <c r="F537" s="91"/>
      <c r="G537" s="91"/>
      <c r="H537" s="91"/>
      <c r="I537" s="91"/>
      <c r="K537" s="91"/>
    </row>
    <row r="538" spans="2:11" ht="12.75">
      <c r="B538" s="91"/>
      <c r="C538" s="91"/>
      <c r="D538" s="91"/>
      <c r="E538" s="91"/>
      <c r="F538" s="91"/>
      <c r="G538" s="91"/>
      <c r="H538" s="91"/>
      <c r="I538" s="91"/>
      <c r="K538" s="91"/>
    </row>
    <row r="539" spans="2:11" ht="12.75">
      <c r="B539" s="91"/>
      <c r="C539" s="91"/>
      <c r="D539" s="91"/>
      <c r="E539" s="91"/>
      <c r="F539" s="91"/>
      <c r="G539" s="91"/>
      <c r="H539" s="91"/>
      <c r="I539" s="91"/>
      <c r="K539" s="91"/>
    </row>
    <row r="540" spans="2:11" ht="12.75">
      <c r="B540" s="91"/>
      <c r="C540" s="91"/>
      <c r="D540" s="91"/>
      <c r="E540" s="91"/>
      <c r="F540" s="91"/>
      <c r="G540" s="91"/>
      <c r="H540" s="91"/>
      <c r="I540" s="91"/>
      <c r="K540" s="91"/>
    </row>
    <row r="541" spans="2:11" ht="12.75">
      <c r="B541" s="91"/>
      <c r="C541" s="91"/>
      <c r="D541" s="91"/>
      <c r="E541" s="91"/>
      <c r="F541" s="91"/>
      <c r="G541" s="91"/>
      <c r="H541" s="91"/>
      <c r="I541" s="91"/>
      <c r="K541" s="91"/>
    </row>
    <row r="542" spans="2:11" ht="12.75">
      <c r="B542" s="91"/>
      <c r="C542" s="91"/>
      <c r="D542" s="91"/>
      <c r="E542" s="91"/>
      <c r="F542" s="91"/>
      <c r="G542" s="91"/>
      <c r="H542" s="91"/>
      <c r="I542" s="91"/>
      <c r="K542" s="91"/>
    </row>
    <row r="543" spans="2:11" ht="12.75">
      <c r="B543" s="91"/>
      <c r="C543" s="91"/>
      <c r="D543" s="91"/>
      <c r="E543" s="91"/>
      <c r="F543" s="91"/>
      <c r="G543" s="91"/>
      <c r="H543" s="91"/>
      <c r="I543" s="91"/>
      <c r="K543" s="91"/>
    </row>
    <row r="544" spans="2:11" ht="12.75">
      <c r="B544" s="91"/>
      <c r="C544" s="91"/>
      <c r="D544" s="91"/>
      <c r="E544" s="91"/>
      <c r="F544" s="91"/>
      <c r="G544" s="91"/>
      <c r="H544" s="91"/>
      <c r="I544" s="91"/>
      <c r="K544" s="91"/>
    </row>
    <row r="545" spans="2:11" ht="12.75">
      <c r="B545" s="91"/>
      <c r="C545" s="91"/>
      <c r="D545" s="91"/>
      <c r="E545" s="91"/>
      <c r="F545" s="91"/>
      <c r="G545" s="91"/>
      <c r="H545" s="91"/>
      <c r="I545" s="91"/>
      <c r="K545" s="91"/>
    </row>
    <row r="546" spans="2:11" ht="12.75">
      <c r="B546" s="91"/>
      <c r="C546" s="91"/>
      <c r="D546" s="91"/>
      <c r="E546" s="91"/>
      <c r="F546" s="91"/>
      <c r="G546" s="91"/>
      <c r="H546" s="91"/>
      <c r="I546" s="91"/>
      <c r="K546" s="91"/>
    </row>
    <row r="547" spans="2:11" ht="12.75">
      <c r="B547" s="91"/>
      <c r="C547" s="91"/>
      <c r="D547" s="91"/>
      <c r="E547" s="91"/>
      <c r="F547" s="91"/>
      <c r="G547" s="91"/>
      <c r="H547" s="91"/>
      <c r="I547" s="91"/>
      <c r="K547" s="91"/>
    </row>
    <row r="548" spans="2:11" ht="12.75">
      <c r="B548" s="91"/>
      <c r="C548" s="91"/>
      <c r="D548" s="91"/>
      <c r="E548" s="91"/>
      <c r="F548" s="91"/>
      <c r="G548" s="91"/>
      <c r="H548" s="91"/>
      <c r="I548" s="91"/>
      <c r="K548" s="91"/>
    </row>
    <row r="549" spans="2:11" ht="12.75">
      <c r="B549" s="91"/>
      <c r="C549" s="91"/>
      <c r="D549" s="91"/>
      <c r="E549" s="91"/>
      <c r="F549" s="91"/>
      <c r="G549" s="91"/>
      <c r="H549" s="91"/>
      <c r="I549" s="91"/>
      <c r="K549" s="91"/>
    </row>
    <row r="550" spans="2:11" ht="12.75">
      <c r="B550" s="91"/>
      <c r="C550" s="91"/>
      <c r="D550" s="91"/>
      <c r="E550" s="91"/>
      <c r="F550" s="91"/>
      <c r="G550" s="91"/>
      <c r="H550" s="91"/>
      <c r="I550" s="91"/>
      <c r="K550" s="91"/>
    </row>
    <row r="551" spans="2:11" ht="12.75">
      <c r="B551" s="91"/>
      <c r="C551" s="91"/>
      <c r="D551" s="91"/>
      <c r="E551" s="91"/>
      <c r="F551" s="91"/>
      <c r="G551" s="91"/>
      <c r="H551" s="91"/>
      <c r="I551" s="91"/>
      <c r="K551" s="91"/>
    </row>
    <row r="552" spans="2:11" ht="12.75">
      <c r="B552" s="91"/>
      <c r="C552" s="91"/>
      <c r="D552" s="91"/>
      <c r="E552" s="91"/>
      <c r="F552" s="91"/>
      <c r="G552" s="91"/>
      <c r="H552" s="91"/>
      <c r="I552" s="91"/>
      <c r="K552" s="91"/>
    </row>
    <row r="553" spans="2:11" ht="12.75">
      <c r="B553" s="91"/>
      <c r="C553" s="91"/>
      <c r="D553" s="91"/>
      <c r="E553" s="91"/>
      <c r="F553" s="91"/>
      <c r="G553" s="91"/>
      <c r="H553" s="91"/>
      <c r="I553" s="91"/>
      <c r="K553" s="91"/>
    </row>
    <row r="554" spans="2:11" ht="12.75">
      <c r="B554" s="91"/>
      <c r="C554" s="91"/>
      <c r="D554" s="91"/>
      <c r="E554" s="91"/>
      <c r="F554" s="91"/>
      <c r="G554" s="91"/>
      <c r="H554" s="91"/>
      <c r="I554" s="91"/>
      <c r="K554" s="91"/>
    </row>
    <row r="555" spans="2:11" ht="12.75">
      <c r="B555" s="91"/>
      <c r="C555" s="91"/>
      <c r="D555" s="91"/>
      <c r="E555" s="91"/>
      <c r="F555" s="91"/>
      <c r="G555" s="91"/>
      <c r="H555" s="91"/>
      <c r="I555" s="91"/>
      <c r="K555" s="91"/>
    </row>
    <row r="556" spans="2:11" ht="12.75">
      <c r="B556" s="91"/>
      <c r="C556" s="91"/>
      <c r="D556" s="91"/>
      <c r="E556" s="91"/>
      <c r="F556" s="91"/>
      <c r="G556" s="91"/>
      <c r="H556" s="91"/>
      <c r="I556" s="91"/>
      <c r="K556" s="91"/>
    </row>
    <row r="557" spans="2:11" ht="12.75">
      <c r="B557" s="91"/>
      <c r="C557" s="91"/>
      <c r="D557" s="91"/>
      <c r="E557" s="91"/>
      <c r="F557" s="91"/>
      <c r="G557" s="91"/>
      <c r="H557" s="91"/>
      <c r="I557" s="91"/>
      <c r="K557" s="91"/>
    </row>
    <row r="558" spans="2:11" ht="12.75">
      <c r="B558" s="91"/>
      <c r="C558" s="91"/>
      <c r="D558" s="91"/>
      <c r="E558" s="91"/>
      <c r="F558" s="91"/>
      <c r="G558" s="91"/>
      <c r="H558" s="91"/>
      <c r="I558" s="91"/>
      <c r="K558" s="91"/>
    </row>
    <row r="559" spans="2:11" ht="12.75">
      <c r="B559" s="91"/>
      <c r="C559" s="91"/>
      <c r="D559" s="91"/>
      <c r="E559" s="91"/>
      <c r="F559" s="91"/>
      <c r="G559" s="91"/>
      <c r="H559" s="91"/>
      <c r="I559" s="91"/>
      <c r="K559" s="91"/>
    </row>
    <row r="560" spans="2:11" ht="12.75">
      <c r="B560" s="91"/>
      <c r="C560" s="91"/>
      <c r="D560" s="91"/>
      <c r="E560" s="91"/>
      <c r="F560" s="91"/>
      <c r="G560" s="91"/>
      <c r="H560" s="91"/>
      <c r="I560" s="91"/>
      <c r="K560" s="91"/>
    </row>
    <row r="561" spans="2:11" ht="12.75">
      <c r="B561" s="91"/>
      <c r="C561" s="91"/>
      <c r="D561" s="91"/>
      <c r="E561" s="91"/>
      <c r="F561" s="91"/>
      <c r="G561" s="91"/>
      <c r="H561" s="91"/>
      <c r="I561" s="91"/>
      <c r="K561" s="91"/>
    </row>
    <row r="562" spans="2:11" ht="12.75">
      <c r="B562" s="91"/>
      <c r="C562" s="91"/>
      <c r="D562" s="91"/>
      <c r="E562" s="91"/>
      <c r="F562" s="91"/>
      <c r="G562" s="91"/>
      <c r="H562" s="91"/>
      <c r="I562" s="91"/>
      <c r="K562" s="91"/>
    </row>
    <row r="563" spans="2:11" ht="12.75">
      <c r="B563" s="91"/>
      <c r="C563" s="91"/>
      <c r="D563" s="91"/>
      <c r="E563" s="91"/>
      <c r="F563" s="91"/>
      <c r="G563" s="91"/>
      <c r="H563" s="91"/>
      <c r="I563" s="91"/>
      <c r="K563" s="91"/>
    </row>
    <row r="564" spans="2:11" ht="12.75">
      <c r="B564" s="91"/>
      <c r="C564" s="91"/>
      <c r="D564" s="91"/>
      <c r="E564" s="91"/>
      <c r="F564" s="91"/>
      <c r="G564" s="91"/>
      <c r="H564" s="91"/>
      <c r="I564" s="91"/>
      <c r="K564" s="91"/>
    </row>
    <row r="565" spans="2:11" ht="12.75">
      <c r="B565" s="91"/>
      <c r="C565" s="91"/>
      <c r="D565" s="91"/>
      <c r="E565" s="91"/>
      <c r="F565" s="91"/>
      <c r="G565" s="91"/>
      <c r="H565" s="91"/>
      <c r="I565" s="91"/>
      <c r="K565" s="91"/>
    </row>
    <row r="566" spans="2:11" ht="12.75">
      <c r="B566" s="91"/>
      <c r="C566" s="91"/>
      <c r="D566" s="91"/>
      <c r="E566" s="91"/>
      <c r="F566" s="91"/>
      <c r="G566" s="91"/>
      <c r="H566" s="91"/>
      <c r="I566" s="91"/>
      <c r="K566" s="91"/>
    </row>
    <row r="567" spans="2:11" ht="12.75">
      <c r="B567" s="91"/>
      <c r="C567" s="91"/>
      <c r="D567" s="91"/>
      <c r="E567" s="91"/>
      <c r="F567" s="91"/>
      <c r="G567" s="91"/>
      <c r="H567" s="91"/>
      <c r="I567" s="91"/>
      <c r="K567" s="91"/>
    </row>
    <row r="568" spans="2:11" ht="12.75">
      <c r="B568" s="91"/>
      <c r="C568" s="91"/>
      <c r="D568" s="91"/>
      <c r="E568" s="91"/>
      <c r="F568" s="91"/>
      <c r="G568" s="91"/>
      <c r="H568" s="91"/>
      <c r="I568" s="91"/>
      <c r="K568" s="91"/>
    </row>
    <row r="569" spans="2:11" ht="12.75">
      <c r="B569" s="91"/>
      <c r="C569" s="91"/>
      <c r="D569" s="91"/>
      <c r="E569" s="91"/>
      <c r="F569" s="91"/>
      <c r="G569" s="91"/>
      <c r="H569" s="91"/>
      <c r="I569" s="91"/>
      <c r="K569" s="91"/>
    </row>
    <row r="570" spans="2:11" ht="12.75">
      <c r="B570" s="91"/>
      <c r="C570" s="91"/>
      <c r="D570" s="91"/>
      <c r="E570" s="91"/>
      <c r="F570" s="91"/>
      <c r="G570" s="91"/>
      <c r="H570" s="91"/>
      <c r="I570" s="91"/>
      <c r="K570" s="91"/>
    </row>
    <row r="571" spans="2:11" ht="12.75">
      <c r="B571" s="91"/>
      <c r="C571" s="91"/>
      <c r="D571" s="91"/>
      <c r="E571" s="91"/>
      <c r="F571" s="91"/>
      <c r="G571" s="91"/>
      <c r="H571" s="91"/>
      <c r="I571" s="91"/>
      <c r="K571" s="91"/>
    </row>
    <row r="572" spans="2:11" ht="12.75">
      <c r="B572" s="91"/>
      <c r="C572" s="91"/>
      <c r="D572" s="91"/>
      <c r="E572" s="91"/>
      <c r="F572" s="91"/>
      <c r="G572" s="91"/>
      <c r="H572" s="91"/>
      <c r="I572" s="91"/>
      <c r="K572" s="91"/>
    </row>
    <row r="573" spans="2:11" ht="12.75">
      <c r="B573" s="91"/>
      <c r="C573" s="91"/>
      <c r="D573" s="91"/>
      <c r="E573" s="91"/>
      <c r="F573" s="91"/>
      <c r="G573" s="91"/>
      <c r="H573" s="91"/>
      <c r="I573" s="91"/>
      <c r="K573" s="91"/>
    </row>
    <row r="574" spans="2:11" ht="12.75">
      <c r="B574" s="91"/>
      <c r="C574" s="91"/>
      <c r="D574" s="91"/>
      <c r="E574" s="91"/>
      <c r="F574" s="91"/>
      <c r="G574" s="91"/>
      <c r="H574" s="91"/>
      <c r="I574" s="91"/>
      <c r="K574" s="91"/>
    </row>
    <row r="575" spans="2:11" ht="12.75">
      <c r="B575" s="91"/>
      <c r="C575" s="91"/>
      <c r="D575" s="91"/>
      <c r="E575" s="91"/>
      <c r="F575" s="91"/>
      <c r="G575" s="91"/>
      <c r="H575" s="91"/>
      <c r="I575" s="91"/>
      <c r="K575" s="91"/>
    </row>
    <row r="576" spans="2:11" ht="12.75">
      <c r="B576" s="91"/>
      <c r="C576" s="91"/>
      <c r="D576" s="91"/>
      <c r="E576" s="91"/>
      <c r="F576" s="91"/>
      <c r="G576" s="91"/>
      <c r="H576" s="91"/>
      <c r="I576" s="91"/>
      <c r="K576" s="91"/>
    </row>
    <row r="577" spans="2:11" ht="12.75">
      <c r="B577" s="91"/>
      <c r="C577" s="91"/>
      <c r="D577" s="91"/>
      <c r="E577" s="91"/>
      <c r="F577" s="91"/>
      <c r="G577" s="91"/>
      <c r="H577" s="91"/>
      <c r="I577" s="91"/>
      <c r="K577" s="91"/>
    </row>
    <row r="578" spans="2:11" ht="12.75">
      <c r="B578" s="91"/>
      <c r="C578" s="91"/>
      <c r="D578" s="91"/>
      <c r="E578" s="91"/>
      <c r="F578" s="91"/>
      <c r="G578" s="91"/>
      <c r="H578" s="91"/>
      <c r="I578" s="91"/>
      <c r="K578" s="91"/>
    </row>
    <row r="579" spans="2:11" ht="12.75">
      <c r="B579" s="91"/>
      <c r="C579" s="91"/>
      <c r="D579" s="91"/>
      <c r="E579" s="91"/>
      <c r="F579" s="91"/>
      <c r="G579" s="91"/>
      <c r="H579" s="91"/>
      <c r="I579" s="91"/>
      <c r="K579" s="91"/>
    </row>
    <row r="580" spans="2:11" ht="12.75">
      <c r="B580" s="91"/>
      <c r="C580" s="91"/>
      <c r="D580" s="91"/>
      <c r="E580" s="91"/>
      <c r="F580" s="91"/>
      <c r="G580" s="91"/>
      <c r="H580" s="91"/>
      <c r="I580" s="91"/>
      <c r="K580" s="91"/>
    </row>
    <row r="581" spans="2:11" ht="12.75">
      <c r="B581" s="91"/>
      <c r="C581" s="91"/>
      <c r="D581" s="91"/>
      <c r="E581" s="91"/>
      <c r="F581" s="91"/>
      <c r="G581" s="91"/>
      <c r="H581" s="91"/>
      <c r="I581" s="91"/>
      <c r="K581" s="91"/>
    </row>
    <row r="582" spans="2:11" ht="12.75">
      <c r="B582" s="91"/>
      <c r="C582" s="91"/>
      <c r="D582" s="91"/>
      <c r="E582" s="91"/>
      <c r="F582" s="91"/>
      <c r="G582" s="91"/>
      <c r="H582" s="91"/>
      <c r="I582" s="91"/>
      <c r="K582" s="91"/>
    </row>
    <row r="583" spans="2:11" ht="12.75">
      <c r="B583" s="91"/>
      <c r="C583" s="91"/>
      <c r="D583" s="91"/>
      <c r="E583" s="91"/>
      <c r="F583" s="91"/>
      <c r="G583" s="91"/>
      <c r="H583" s="91"/>
      <c r="I583" s="91"/>
      <c r="K583" s="91"/>
    </row>
    <row r="584" spans="2:11" ht="12.75">
      <c r="B584" s="91"/>
      <c r="C584" s="91"/>
      <c r="D584" s="91"/>
      <c r="E584" s="91"/>
      <c r="F584" s="91"/>
      <c r="G584" s="91"/>
      <c r="H584" s="91"/>
      <c r="I584" s="91"/>
      <c r="K584" s="91"/>
    </row>
    <row r="585" spans="2:11" ht="12.75">
      <c r="B585" s="91"/>
      <c r="C585" s="91"/>
      <c r="D585" s="91"/>
      <c r="E585" s="91"/>
      <c r="F585" s="91"/>
      <c r="G585" s="91"/>
      <c r="H585" s="91"/>
      <c r="I585" s="91"/>
      <c r="K585" s="91"/>
    </row>
    <row r="586" spans="2:11" ht="12.75">
      <c r="B586" s="91"/>
      <c r="C586" s="91"/>
      <c r="D586" s="91"/>
      <c r="E586" s="91"/>
      <c r="F586" s="91"/>
      <c r="G586" s="91"/>
      <c r="H586" s="91"/>
      <c r="I586" s="91"/>
      <c r="K586" s="91"/>
    </row>
    <row r="587" spans="2:11" ht="12.75">
      <c r="B587" s="91"/>
      <c r="C587" s="91"/>
      <c r="D587" s="91"/>
      <c r="E587" s="91"/>
      <c r="F587" s="91"/>
      <c r="G587" s="91"/>
      <c r="H587" s="91"/>
      <c r="I587" s="91"/>
      <c r="K587" s="91"/>
    </row>
    <row r="588" spans="2:11" ht="12.75">
      <c r="B588" s="91"/>
      <c r="C588" s="91"/>
      <c r="D588" s="91"/>
      <c r="E588" s="91"/>
      <c r="F588" s="91"/>
      <c r="G588" s="91"/>
      <c r="H588" s="91"/>
      <c r="I588" s="91"/>
      <c r="K588" s="91"/>
    </row>
    <row r="589" spans="2:11" ht="12.75">
      <c r="B589" s="91"/>
      <c r="C589" s="91"/>
      <c r="D589" s="91"/>
      <c r="E589" s="91"/>
      <c r="F589" s="91"/>
      <c r="G589" s="91"/>
      <c r="H589" s="91"/>
      <c r="I589" s="91"/>
      <c r="K589" s="91"/>
    </row>
    <row r="590" spans="2:11" ht="12.75">
      <c r="B590" s="91"/>
      <c r="C590" s="91"/>
      <c r="D590" s="91"/>
      <c r="E590" s="91"/>
      <c r="F590" s="91"/>
      <c r="G590" s="91"/>
      <c r="H590" s="91"/>
      <c r="I590" s="91"/>
      <c r="K590" s="91"/>
    </row>
    <row r="591" spans="2:11" ht="12.75">
      <c r="B591" s="91"/>
      <c r="C591" s="91"/>
      <c r="D591" s="91"/>
      <c r="E591" s="91"/>
      <c r="F591" s="91"/>
      <c r="G591" s="91"/>
      <c r="H591" s="91"/>
      <c r="I591" s="91"/>
      <c r="K591" s="91"/>
    </row>
    <row r="592" spans="2:11" ht="12.75">
      <c r="B592" s="91"/>
      <c r="C592" s="91"/>
      <c r="D592" s="91"/>
      <c r="E592" s="91"/>
      <c r="F592" s="91"/>
      <c r="G592" s="91"/>
      <c r="H592" s="91"/>
      <c r="I592" s="91"/>
      <c r="K592" s="91"/>
    </row>
    <row r="593" spans="2:11" ht="12.75">
      <c r="B593" s="91"/>
      <c r="C593" s="91"/>
      <c r="D593" s="91"/>
      <c r="E593" s="91"/>
      <c r="F593" s="91"/>
      <c r="G593" s="91"/>
      <c r="H593" s="91"/>
      <c r="I593" s="91"/>
      <c r="K593" s="91"/>
    </row>
    <row r="594" spans="2:11" ht="12.75">
      <c r="B594" s="91"/>
      <c r="C594" s="91"/>
      <c r="D594" s="91"/>
      <c r="E594" s="91"/>
      <c r="F594" s="91"/>
      <c r="G594" s="91"/>
      <c r="H594" s="91"/>
      <c r="I594" s="91"/>
      <c r="K594" s="91"/>
    </row>
    <row r="595" spans="2:11" ht="12.75">
      <c r="B595" s="91"/>
      <c r="C595" s="91"/>
      <c r="D595" s="91"/>
      <c r="E595" s="91"/>
      <c r="F595" s="91"/>
      <c r="G595" s="91"/>
      <c r="H595" s="91"/>
      <c r="I595" s="91"/>
      <c r="K595" s="91"/>
    </row>
    <row r="596" spans="2:11" ht="12.75">
      <c r="B596" s="91"/>
      <c r="C596" s="91"/>
      <c r="D596" s="91"/>
      <c r="E596" s="91"/>
      <c r="F596" s="91"/>
      <c r="G596" s="91"/>
      <c r="H596" s="91"/>
      <c r="I596" s="91"/>
      <c r="K596" s="91"/>
    </row>
    <row r="597" spans="2:11" ht="12.75">
      <c r="B597" s="91"/>
      <c r="C597" s="91"/>
      <c r="D597" s="91"/>
      <c r="E597" s="91"/>
      <c r="F597" s="91"/>
      <c r="G597" s="91"/>
      <c r="H597" s="91"/>
      <c r="I597" s="91"/>
      <c r="K597" s="91"/>
    </row>
    <row r="598" spans="2:11" ht="12.75">
      <c r="B598" s="91"/>
      <c r="C598" s="91"/>
      <c r="D598" s="91"/>
      <c r="E598" s="91"/>
      <c r="F598" s="91"/>
      <c r="G598" s="91"/>
      <c r="H598" s="91"/>
      <c r="I598" s="91"/>
      <c r="K598" s="91"/>
    </row>
    <row r="599" spans="2:11" ht="12.75">
      <c r="B599" s="91"/>
      <c r="C599" s="91"/>
      <c r="D599" s="91"/>
      <c r="E599" s="91"/>
      <c r="F599" s="91"/>
      <c r="G599" s="91"/>
      <c r="H599" s="91"/>
      <c r="I599" s="91"/>
      <c r="K599" s="91"/>
    </row>
    <row r="600" spans="2:11" ht="12.75">
      <c r="B600" s="91"/>
      <c r="C600" s="91"/>
      <c r="D600" s="91"/>
      <c r="E600" s="91"/>
      <c r="F600" s="91"/>
      <c r="G600" s="91"/>
      <c r="H600" s="91"/>
      <c r="I600" s="91"/>
      <c r="K600" s="91"/>
    </row>
    <row r="601" spans="2:11" ht="12.75">
      <c r="B601" s="91"/>
      <c r="C601" s="91"/>
      <c r="D601" s="91"/>
      <c r="E601" s="91"/>
      <c r="F601" s="91"/>
      <c r="G601" s="91"/>
      <c r="H601" s="91"/>
      <c r="I601" s="91"/>
      <c r="K601" s="91"/>
    </row>
    <row r="602" spans="2:11" ht="12.75">
      <c r="B602" s="91"/>
      <c r="C602" s="91"/>
      <c r="D602" s="91"/>
      <c r="E602" s="91"/>
      <c r="F602" s="91"/>
      <c r="G602" s="91"/>
      <c r="H602" s="91"/>
      <c r="I602" s="91"/>
      <c r="K602" s="91"/>
    </row>
    <row r="603" spans="2:11" ht="12.75">
      <c r="B603" s="91"/>
      <c r="C603" s="91"/>
      <c r="D603" s="91"/>
      <c r="E603" s="91"/>
      <c r="F603" s="91"/>
      <c r="G603" s="91"/>
      <c r="H603" s="91"/>
      <c r="I603" s="91"/>
      <c r="K603" s="91"/>
    </row>
    <row r="604" spans="2:11" ht="12.75">
      <c r="B604" s="91"/>
      <c r="C604" s="91"/>
      <c r="D604" s="91"/>
      <c r="E604" s="91"/>
      <c r="F604" s="91"/>
      <c r="G604" s="91"/>
      <c r="H604" s="91"/>
      <c r="I604" s="91"/>
      <c r="K604" s="91"/>
    </row>
    <row r="605" spans="2:11" ht="12.75">
      <c r="B605" s="91"/>
      <c r="C605" s="91"/>
      <c r="D605" s="91"/>
      <c r="E605" s="91"/>
      <c r="F605" s="91"/>
      <c r="G605" s="91"/>
      <c r="H605" s="91"/>
      <c r="I605" s="91"/>
      <c r="K605" s="91"/>
    </row>
    <row r="606" spans="2:11" ht="12.75">
      <c r="B606" s="91"/>
      <c r="C606" s="91"/>
      <c r="D606" s="91"/>
      <c r="E606" s="91"/>
      <c r="F606" s="91"/>
      <c r="G606" s="91"/>
      <c r="H606" s="91"/>
      <c r="I606" s="91"/>
      <c r="K606" s="91"/>
    </row>
    <row r="607" spans="2:11" ht="12.75">
      <c r="B607" s="91"/>
      <c r="C607" s="91"/>
      <c r="D607" s="91"/>
      <c r="E607" s="91"/>
      <c r="F607" s="91"/>
      <c r="G607" s="91"/>
      <c r="H607" s="91"/>
      <c r="I607" s="91"/>
      <c r="K607" s="91"/>
    </row>
    <row r="608" spans="2:11" ht="12.75">
      <c r="B608" s="91"/>
      <c r="C608" s="91"/>
      <c r="D608" s="91"/>
      <c r="E608" s="91"/>
      <c r="F608" s="91"/>
      <c r="G608" s="91"/>
      <c r="H608" s="91"/>
      <c r="I608" s="91"/>
      <c r="K608" s="91"/>
    </row>
    <row r="609" spans="2:11" ht="12.75">
      <c r="B609" s="91"/>
      <c r="C609" s="91"/>
      <c r="D609" s="91"/>
      <c r="E609" s="91"/>
      <c r="F609" s="91"/>
      <c r="G609" s="91"/>
      <c r="H609" s="91"/>
      <c r="I609" s="91"/>
      <c r="K609" s="91"/>
    </row>
    <row r="610" spans="2:11" ht="12.75">
      <c r="B610" s="91"/>
      <c r="C610" s="91"/>
      <c r="D610" s="91"/>
      <c r="E610" s="91"/>
      <c r="F610" s="91"/>
      <c r="G610" s="91"/>
      <c r="H610" s="91"/>
      <c r="I610" s="91"/>
      <c r="K610" s="91"/>
    </row>
    <row r="611" spans="2:11" ht="12.75">
      <c r="B611" s="91"/>
      <c r="C611" s="91"/>
      <c r="D611" s="91"/>
      <c r="E611" s="91"/>
      <c r="F611" s="91"/>
      <c r="G611" s="91"/>
      <c r="H611" s="91"/>
      <c r="I611" s="91"/>
      <c r="K611" s="91"/>
    </row>
    <row r="612" spans="2:11" ht="12.75">
      <c r="B612" s="91"/>
      <c r="C612" s="91"/>
      <c r="D612" s="91"/>
      <c r="E612" s="91"/>
      <c r="F612" s="91"/>
      <c r="G612" s="91"/>
      <c r="H612" s="91"/>
      <c r="I612" s="91"/>
      <c r="K612" s="91"/>
    </row>
    <row r="613" spans="2:11" ht="12.75">
      <c r="B613" s="91"/>
      <c r="C613" s="91"/>
      <c r="D613" s="91"/>
      <c r="E613" s="91"/>
      <c r="F613" s="91"/>
      <c r="G613" s="91"/>
      <c r="H613" s="91"/>
      <c r="I613" s="91"/>
      <c r="K613" s="91"/>
    </row>
    <row r="614" spans="2:11" ht="12.75">
      <c r="B614" s="91"/>
      <c r="C614" s="91"/>
      <c r="D614" s="91"/>
      <c r="E614" s="91"/>
      <c r="F614" s="91"/>
      <c r="G614" s="91"/>
      <c r="H614" s="91"/>
      <c r="I614" s="91"/>
      <c r="K614" s="91"/>
    </row>
    <row r="615" spans="2:11" ht="12.75">
      <c r="B615" s="91"/>
      <c r="C615" s="91"/>
      <c r="D615" s="91"/>
      <c r="E615" s="91"/>
      <c r="F615" s="91"/>
      <c r="G615" s="91"/>
      <c r="H615" s="91"/>
      <c r="I615" s="91"/>
      <c r="K615" s="91"/>
    </row>
    <row r="616" spans="2:11" ht="12.75">
      <c r="B616" s="91"/>
      <c r="C616" s="91"/>
      <c r="D616" s="91"/>
      <c r="E616" s="91"/>
      <c r="F616" s="91"/>
      <c r="G616" s="91"/>
      <c r="H616" s="91"/>
      <c r="I616" s="91"/>
      <c r="K616" s="91"/>
    </row>
    <row r="617" spans="2:11" ht="12.75">
      <c r="B617" s="91"/>
      <c r="C617" s="91"/>
      <c r="D617" s="91"/>
      <c r="E617" s="91"/>
      <c r="F617" s="91"/>
      <c r="G617" s="91"/>
      <c r="H617" s="91"/>
      <c r="I617" s="91"/>
      <c r="K617" s="91"/>
    </row>
    <row r="618" spans="2:11" ht="12.75">
      <c r="B618" s="91"/>
      <c r="C618" s="91"/>
      <c r="D618" s="91"/>
      <c r="E618" s="91"/>
      <c r="F618" s="91"/>
      <c r="G618" s="91"/>
      <c r="H618" s="91"/>
      <c r="I618" s="91"/>
      <c r="K618" s="91"/>
    </row>
    <row r="619" spans="2:11" ht="12.75">
      <c r="B619" s="91"/>
      <c r="C619" s="91"/>
      <c r="D619" s="91"/>
      <c r="E619" s="91"/>
      <c r="F619" s="91"/>
      <c r="G619" s="91"/>
      <c r="H619" s="91"/>
      <c r="I619" s="91"/>
      <c r="K619" s="91"/>
    </row>
    <row r="620" spans="2:11" ht="12.75">
      <c r="B620" s="91"/>
      <c r="C620" s="91"/>
      <c r="D620" s="91"/>
      <c r="E620" s="91"/>
      <c r="F620" s="91"/>
      <c r="G620" s="91"/>
      <c r="H620" s="91"/>
      <c r="I620" s="91"/>
      <c r="K620" s="91"/>
    </row>
    <row r="621" spans="2:11" ht="12.75">
      <c r="B621" s="91"/>
      <c r="C621" s="91"/>
      <c r="D621" s="91"/>
      <c r="E621" s="91"/>
      <c r="F621" s="91"/>
      <c r="G621" s="91"/>
      <c r="H621" s="91"/>
      <c r="I621" s="91"/>
      <c r="K621" s="91"/>
    </row>
    <row r="622" spans="2:11" ht="12.75">
      <c r="B622" s="91"/>
      <c r="C622" s="91"/>
      <c r="D622" s="91"/>
      <c r="E622" s="91"/>
      <c r="F622" s="91"/>
      <c r="G622" s="91"/>
      <c r="H622" s="91"/>
      <c r="I622" s="91"/>
      <c r="K622" s="91"/>
    </row>
    <row r="623" spans="2:11" ht="12.75">
      <c r="B623" s="91"/>
      <c r="C623" s="91"/>
      <c r="D623" s="91"/>
      <c r="E623" s="91"/>
      <c r="F623" s="91"/>
      <c r="G623" s="91"/>
      <c r="H623" s="91"/>
      <c r="I623" s="91"/>
      <c r="K623" s="91"/>
    </row>
    <row r="624" spans="2:11" ht="12.75">
      <c r="B624" s="91"/>
      <c r="C624" s="91"/>
      <c r="D624" s="91"/>
      <c r="E624" s="91"/>
      <c r="F624" s="91"/>
      <c r="G624" s="91"/>
      <c r="H624" s="91"/>
      <c r="I624" s="91"/>
      <c r="K624" s="91"/>
    </row>
    <row r="625" spans="2:11" ht="12.75">
      <c r="B625" s="91"/>
      <c r="C625" s="91"/>
      <c r="D625" s="91"/>
      <c r="E625" s="91"/>
      <c r="F625" s="91"/>
      <c r="G625" s="91"/>
      <c r="H625" s="91"/>
      <c r="I625" s="91"/>
      <c r="K625" s="91"/>
    </row>
    <row r="626" spans="2:11" ht="12.75">
      <c r="B626" s="91"/>
      <c r="C626" s="91"/>
      <c r="D626" s="91"/>
      <c r="E626" s="91"/>
      <c r="F626" s="91"/>
      <c r="G626" s="91"/>
      <c r="H626" s="91"/>
      <c r="I626" s="91"/>
      <c r="K626" s="91"/>
    </row>
    <row r="627" spans="2:11" ht="12.75">
      <c r="B627" s="91"/>
      <c r="C627" s="91"/>
      <c r="D627" s="91"/>
      <c r="E627" s="91"/>
      <c r="F627" s="91"/>
      <c r="G627" s="91"/>
      <c r="H627" s="91"/>
      <c r="I627" s="91"/>
      <c r="K627" s="91"/>
    </row>
    <row r="628" spans="2:11" ht="12.75">
      <c r="B628" s="91"/>
      <c r="C628" s="91"/>
      <c r="D628" s="91"/>
      <c r="E628" s="91"/>
      <c r="F628" s="91"/>
      <c r="G628" s="91"/>
      <c r="H628" s="91"/>
      <c r="I628" s="91"/>
      <c r="K628" s="91"/>
    </row>
    <row r="629" spans="2:11" ht="12.75">
      <c r="B629" s="91"/>
      <c r="C629" s="91"/>
      <c r="D629" s="91"/>
      <c r="E629" s="91"/>
      <c r="F629" s="91"/>
      <c r="G629" s="91"/>
      <c r="H629" s="91"/>
      <c r="I629" s="91"/>
      <c r="K629" s="91"/>
    </row>
    <row r="630" spans="2:11" ht="12.75">
      <c r="B630" s="91"/>
      <c r="C630" s="91"/>
      <c r="D630" s="91"/>
      <c r="E630" s="91"/>
      <c r="F630" s="91"/>
      <c r="G630" s="91"/>
      <c r="H630" s="91"/>
      <c r="I630" s="91"/>
      <c r="K630" s="91"/>
    </row>
    <row r="631" spans="2:11" ht="12.75">
      <c r="B631" s="91"/>
      <c r="C631" s="91"/>
      <c r="D631" s="91"/>
      <c r="E631" s="91"/>
      <c r="F631" s="91"/>
      <c r="G631" s="91"/>
      <c r="H631" s="91"/>
      <c r="I631" s="91"/>
      <c r="K631" s="91"/>
    </row>
    <row r="632" spans="2:11" ht="12.75">
      <c r="B632" s="91"/>
      <c r="C632" s="91"/>
      <c r="D632" s="91"/>
      <c r="E632" s="91"/>
      <c r="F632" s="91"/>
      <c r="G632" s="91"/>
      <c r="H632" s="91"/>
      <c r="I632" s="91"/>
      <c r="K632" s="91"/>
    </row>
    <row r="633" spans="2:11" ht="12.75">
      <c r="B633" s="91"/>
      <c r="C633" s="91"/>
      <c r="D633" s="91"/>
      <c r="E633" s="91"/>
      <c r="F633" s="91"/>
      <c r="G633" s="91"/>
      <c r="H633" s="91"/>
      <c r="I633" s="91"/>
      <c r="K633" s="91"/>
    </row>
    <row r="634" spans="2:11" ht="12.75">
      <c r="B634" s="91"/>
      <c r="C634" s="91"/>
      <c r="D634" s="91"/>
      <c r="E634" s="91"/>
      <c r="F634" s="91"/>
      <c r="G634" s="91"/>
      <c r="H634" s="91"/>
      <c r="I634" s="91"/>
      <c r="K634" s="91"/>
    </row>
    <row r="635" spans="2:11" ht="12.75">
      <c r="B635" s="91"/>
      <c r="C635" s="91"/>
      <c r="D635" s="91"/>
      <c r="E635" s="91"/>
      <c r="F635" s="91"/>
      <c r="G635" s="91"/>
      <c r="H635" s="91"/>
      <c r="I635" s="91"/>
      <c r="K635" s="91"/>
    </row>
    <row r="636" spans="2:11" ht="12.75">
      <c r="B636" s="91"/>
      <c r="C636" s="91"/>
      <c r="D636" s="91"/>
      <c r="E636" s="91"/>
      <c r="F636" s="91"/>
      <c r="G636" s="91"/>
      <c r="H636" s="91"/>
      <c r="I636" s="91"/>
      <c r="K636" s="91"/>
    </row>
    <row r="637" spans="2:11" ht="12.75">
      <c r="B637" s="91"/>
      <c r="C637" s="91"/>
      <c r="D637" s="91"/>
      <c r="E637" s="91"/>
      <c r="F637" s="91"/>
      <c r="G637" s="91"/>
      <c r="H637" s="91"/>
      <c r="I637" s="91"/>
      <c r="K637" s="91"/>
    </row>
    <row r="638" spans="2:11" ht="12.75">
      <c r="B638" s="91"/>
      <c r="C638" s="91"/>
      <c r="D638" s="91"/>
      <c r="E638" s="91"/>
      <c r="F638" s="91"/>
      <c r="G638" s="91"/>
      <c r="H638" s="91"/>
      <c r="I638" s="91"/>
      <c r="K638" s="91"/>
    </row>
    <row r="639" spans="2:11" ht="12.75">
      <c r="B639" s="91"/>
      <c r="C639" s="91"/>
      <c r="D639" s="91"/>
      <c r="E639" s="91"/>
      <c r="F639" s="91"/>
      <c r="G639" s="91"/>
      <c r="H639" s="91"/>
      <c r="I639" s="91"/>
      <c r="K639" s="91"/>
    </row>
    <row r="640" spans="2:11" ht="12.75">
      <c r="B640" s="91"/>
      <c r="C640" s="91"/>
      <c r="D640" s="91"/>
      <c r="E640" s="91"/>
      <c r="F640" s="91"/>
      <c r="G640" s="91"/>
      <c r="H640" s="91"/>
      <c r="I640" s="91"/>
      <c r="K640" s="91"/>
    </row>
    <row r="641" spans="2:11" ht="12.75">
      <c r="B641" s="91"/>
      <c r="C641" s="91"/>
      <c r="D641" s="91"/>
      <c r="E641" s="91"/>
      <c r="F641" s="91"/>
      <c r="G641" s="91"/>
      <c r="H641" s="91"/>
      <c r="I641" s="91"/>
      <c r="K641" s="91"/>
    </row>
    <row r="642" spans="2:11" ht="12.75">
      <c r="B642" s="91"/>
      <c r="C642" s="91"/>
      <c r="D642" s="91"/>
      <c r="E642" s="91"/>
      <c r="F642" s="91"/>
      <c r="G642" s="91"/>
      <c r="H642" s="91"/>
      <c r="I642" s="91"/>
      <c r="K642" s="91"/>
    </row>
    <row r="643" spans="2:11" ht="12.75">
      <c r="B643" s="91"/>
      <c r="C643" s="91"/>
      <c r="D643" s="91"/>
      <c r="E643" s="91"/>
      <c r="F643" s="91"/>
      <c r="G643" s="91"/>
      <c r="H643" s="91"/>
      <c r="I643" s="91"/>
      <c r="K643" s="91"/>
    </row>
    <row r="644" spans="2:11" ht="12.75">
      <c r="B644" s="91"/>
      <c r="C644" s="91"/>
      <c r="D644" s="91"/>
      <c r="E644" s="91"/>
      <c r="F644" s="91"/>
      <c r="G644" s="91"/>
      <c r="H644" s="91"/>
      <c r="I644" s="91"/>
      <c r="K644" s="91"/>
    </row>
    <row r="645" spans="2:11" ht="12.75">
      <c r="B645" s="91"/>
      <c r="C645" s="91"/>
      <c r="D645" s="91"/>
      <c r="E645" s="91"/>
      <c r="F645" s="91"/>
      <c r="G645" s="91"/>
      <c r="H645" s="91"/>
      <c r="I645" s="91"/>
      <c r="K645" s="91"/>
    </row>
    <row r="646" spans="2:11" ht="12.75">
      <c r="B646" s="91"/>
      <c r="C646" s="91"/>
      <c r="D646" s="91"/>
      <c r="E646" s="91"/>
      <c r="F646" s="91"/>
      <c r="G646" s="91"/>
      <c r="H646" s="91"/>
      <c r="I646" s="91"/>
      <c r="K646" s="91"/>
    </row>
    <row r="647" spans="2:11" ht="12.75">
      <c r="B647" s="91"/>
      <c r="C647" s="91"/>
      <c r="D647" s="91"/>
      <c r="E647" s="91"/>
      <c r="F647" s="91"/>
      <c r="G647" s="91"/>
      <c r="H647" s="91"/>
      <c r="I647" s="91"/>
      <c r="K647" s="91"/>
    </row>
    <row r="648" spans="2:11" ht="12.75">
      <c r="B648" s="91"/>
      <c r="C648" s="91"/>
      <c r="D648" s="91"/>
      <c r="E648" s="91"/>
      <c r="F648" s="91"/>
      <c r="G648" s="91"/>
      <c r="H648" s="91"/>
      <c r="I648" s="91"/>
      <c r="K648" s="91"/>
    </row>
    <row r="649" spans="2:11" ht="12.75">
      <c r="B649" s="91"/>
      <c r="C649" s="91"/>
      <c r="D649" s="91"/>
      <c r="E649" s="91"/>
      <c r="F649" s="91"/>
      <c r="G649" s="91"/>
      <c r="H649" s="91"/>
      <c r="I649" s="91"/>
      <c r="K649" s="91"/>
    </row>
    <row r="650" spans="2:11" ht="12.75">
      <c r="B650" s="91"/>
      <c r="C650" s="91"/>
      <c r="D650" s="91"/>
      <c r="E650" s="91"/>
      <c r="F650" s="91"/>
      <c r="G650" s="91"/>
      <c r="H650" s="91"/>
      <c r="I650" s="91"/>
      <c r="K650" s="91"/>
    </row>
    <row r="651" spans="2:11" ht="12.75">
      <c r="B651" s="91"/>
      <c r="C651" s="91"/>
      <c r="D651" s="91"/>
      <c r="E651" s="91"/>
      <c r="F651" s="91"/>
      <c r="G651" s="91"/>
      <c r="H651" s="91"/>
      <c r="I651" s="91"/>
      <c r="K651" s="91"/>
    </row>
    <row r="652" spans="2:11" ht="12.75">
      <c r="B652" s="91"/>
      <c r="C652" s="91"/>
      <c r="D652" s="91"/>
      <c r="E652" s="91"/>
      <c r="F652" s="91"/>
      <c r="G652" s="91"/>
      <c r="H652" s="91"/>
      <c r="I652" s="91"/>
      <c r="K652" s="91"/>
    </row>
    <row r="653" spans="2:11" ht="12.75">
      <c r="B653" s="91"/>
      <c r="C653" s="91"/>
      <c r="D653" s="91"/>
      <c r="E653" s="91"/>
      <c r="F653" s="91"/>
      <c r="G653" s="91"/>
      <c r="H653" s="91"/>
      <c r="I653" s="91"/>
      <c r="K653" s="91"/>
    </row>
    <row r="654" spans="2:11" ht="12.75">
      <c r="B654" s="91"/>
      <c r="C654" s="91"/>
      <c r="D654" s="91"/>
      <c r="E654" s="91"/>
      <c r="F654" s="91"/>
      <c r="G654" s="91"/>
      <c r="H654" s="91"/>
      <c r="I654" s="91"/>
      <c r="K654" s="91"/>
    </row>
    <row r="655" spans="2:11" ht="12.75">
      <c r="B655" s="91"/>
      <c r="C655" s="91"/>
      <c r="D655" s="91"/>
      <c r="E655" s="91"/>
      <c r="F655" s="91"/>
      <c r="G655" s="91"/>
      <c r="H655" s="91"/>
      <c r="I655" s="91"/>
      <c r="K655" s="91"/>
    </row>
    <row r="656" spans="2:11" ht="12.75">
      <c r="B656" s="91"/>
      <c r="C656" s="91"/>
      <c r="D656" s="91"/>
      <c r="E656" s="91"/>
      <c r="F656" s="91"/>
      <c r="G656" s="91"/>
      <c r="H656" s="91"/>
      <c r="I656" s="91"/>
      <c r="K656" s="91"/>
    </row>
    <row r="657" spans="2:11" ht="12.75">
      <c r="B657" s="91"/>
      <c r="C657" s="91"/>
      <c r="D657" s="91"/>
      <c r="E657" s="91"/>
      <c r="F657" s="91"/>
      <c r="G657" s="91"/>
      <c r="H657" s="91"/>
      <c r="I657" s="91"/>
      <c r="K657" s="91"/>
    </row>
    <row r="658" spans="2:11" ht="12.75">
      <c r="B658" s="91"/>
      <c r="C658" s="91"/>
      <c r="D658" s="91"/>
      <c r="E658" s="91"/>
      <c r="F658" s="91"/>
      <c r="G658" s="91"/>
      <c r="H658" s="91"/>
      <c r="I658" s="91"/>
      <c r="K658" s="91"/>
    </row>
    <row r="659" spans="2:11" ht="12.75">
      <c r="B659" s="91"/>
      <c r="C659" s="91"/>
      <c r="D659" s="91"/>
      <c r="E659" s="91"/>
      <c r="F659" s="91"/>
      <c r="G659" s="91"/>
      <c r="H659" s="91"/>
      <c r="I659" s="91"/>
      <c r="K659" s="91"/>
    </row>
    <row r="660" spans="2:11" ht="12.75">
      <c r="B660" s="91"/>
      <c r="C660" s="91"/>
      <c r="D660" s="91"/>
      <c r="E660" s="91"/>
      <c r="F660" s="91"/>
      <c r="G660" s="91"/>
      <c r="H660" s="91"/>
      <c r="I660" s="91"/>
      <c r="K660" s="91"/>
    </row>
    <row r="661" spans="2:11" ht="12.75">
      <c r="B661" s="91"/>
      <c r="C661" s="91"/>
      <c r="D661" s="91"/>
      <c r="E661" s="91"/>
      <c r="F661" s="91"/>
      <c r="G661" s="91"/>
      <c r="H661" s="91"/>
      <c r="I661" s="91"/>
      <c r="K661" s="91"/>
    </row>
    <row r="662" spans="2:11" ht="12.75">
      <c r="B662" s="91"/>
      <c r="C662" s="91"/>
      <c r="D662" s="91"/>
      <c r="E662" s="91"/>
      <c r="F662" s="91"/>
      <c r="G662" s="91"/>
      <c r="H662" s="91"/>
      <c r="I662" s="91"/>
      <c r="K662" s="91"/>
    </row>
    <row r="663" spans="2:11" ht="12.75">
      <c r="B663" s="91"/>
      <c r="C663" s="91"/>
      <c r="D663" s="91"/>
      <c r="E663" s="91"/>
      <c r="F663" s="91"/>
      <c r="G663" s="91"/>
      <c r="H663" s="91"/>
      <c r="I663" s="91"/>
      <c r="K663" s="91"/>
    </row>
    <row r="664" spans="2:11" ht="12.75">
      <c r="B664" s="91"/>
      <c r="C664" s="91"/>
      <c r="D664" s="91"/>
      <c r="E664" s="91"/>
      <c r="F664" s="91"/>
      <c r="G664" s="91"/>
      <c r="H664" s="91"/>
      <c r="I664" s="91"/>
      <c r="K664" s="91"/>
    </row>
    <row r="665" spans="2:11" ht="12.75">
      <c r="B665" s="91"/>
      <c r="C665" s="91"/>
      <c r="D665" s="91"/>
      <c r="E665" s="91"/>
      <c r="F665" s="91"/>
      <c r="G665" s="91"/>
      <c r="H665" s="91"/>
      <c r="I665" s="91"/>
      <c r="K665" s="91"/>
    </row>
    <row r="666" spans="2:11" ht="12.75">
      <c r="B666" s="91"/>
      <c r="C666" s="91"/>
      <c r="D666" s="91"/>
      <c r="E666" s="91"/>
      <c r="F666" s="91"/>
      <c r="G666" s="91"/>
      <c r="H666" s="91"/>
      <c r="I666" s="91"/>
      <c r="K666" s="91"/>
    </row>
    <row r="667" spans="2:11" ht="12.75">
      <c r="B667" s="91"/>
      <c r="C667" s="91"/>
      <c r="D667" s="91"/>
      <c r="E667" s="91"/>
      <c r="F667" s="91"/>
      <c r="G667" s="91"/>
      <c r="H667" s="91"/>
      <c r="I667" s="91"/>
      <c r="K667" s="91"/>
    </row>
    <row r="668" spans="2:11" ht="12.75">
      <c r="B668" s="91"/>
      <c r="C668" s="91"/>
      <c r="D668" s="91"/>
      <c r="E668" s="91"/>
      <c r="F668" s="91"/>
      <c r="G668" s="91"/>
      <c r="H668" s="91"/>
      <c r="I668" s="91"/>
      <c r="K668" s="91"/>
    </row>
    <row r="669" spans="2:11" ht="12.75">
      <c r="B669" s="91"/>
      <c r="C669" s="91"/>
      <c r="D669" s="91"/>
      <c r="E669" s="91"/>
      <c r="F669" s="91"/>
      <c r="G669" s="91"/>
      <c r="H669" s="91"/>
      <c r="I669" s="91"/>
      <c r="K669" s="91"/>
    </row>
    <row r="670" spans="2:11" ht="12.75">
      <c r="B670" s="91"/>
      <c r="C670" s="91"/>
      <c r="D670" s="91"/>
      <c r="E670" s="91"/>
      <c r="F670" s="91"/>
      <c r="G670" s="91"/>
      <c r="H670" s="91"/>
      <c r="I670" s="91"/>
      <c r="K670" s="91"/>
    </row>
    <row r="671" spans="2:11" ht="12.75">
      <c r="B671" s="91"/>
      <c r="C671" s="91"/>
      <c r="D671" s="91"/>
      <c r="E671" s="91"/>
      <c r="F671" s="91"/>
      <c r="G671" s="91"/>
      <c r="H671" s="91"/>
      <c r="I671" s="91"/>
      <c r="K671" s="91"/>
    </row>
    <row r="672" spans="2:11" ht="12.75">
      <c r="B672" s="91"/>
      <c r="C672" s="91"/>
      <c r="D672" s="91"/>
      <c r="E672" s="91"/>
      <c r="F672" s="91"/>
      <c r="G672" s="91"/>
      <c r="H672" s="91"/>
      <c r="I672" s="91"/>
      <c r="K672" s="91"/>
    </row>
    <row r="673" spans="2:11" ht="12.75">
      <c r="B673" s="91"/>
      <c r="C673" s="91"/>
      <c r="D673" s="91"/>
      <c r="E673" s="91"/>
      <c r="F673" s="91"/>
      <c r="G673" s="91"/>
      <c r="H673" s="91"/>
      <c r="I673" s="91"/>
      <c r="K673" s="91"/>
    </row>
    <row r="674" spans="2:11" ht="12.75">
      <c r="B674" s="91"/>
      <c r="C674" s="91"/>
      <c r="D674" s="91"/>
      <c r="E674" s="91"/>
      <c r="F674" s="91"/>
      <c r="G674" s="91"/>
      <c r="H674" s="91"/>
      <c r="I674" s="91"/>
      <c r="K674" s="91"/>
    </row>
    <row r="675" spans="2:11" ht="12.75">
      <c r="B675" s="91"/>
      <c r="C675" s="91"/>
      <c r="D675" s="91"/>
      <c r="E675" s="91"/>
      <c r="F675" s="91"/>
      <c r="G675" s="91"/>
      <c r="H675" s="91"/>
      <c r="I675" s="91"/>
      <c r="K675" s="91"/>
    </row>
    <row r="676" spans="2:11" ht="12.75">
      <c r="B676" s="91"/>
      <c r="C676" s="91"/>
      <c r="D676" s="91"/>
      <c r="E676" s="91"/>
      <c r="F676" s="91"/>
      <c r="G676" s="91"/>
      <c r="H676" s="91"/>
      <c r="I676" s="91"/>
      <c r="K676" s="91"/>
    </row>
    <row r="677" spans="2:11" ht="12.75">
      <c r="B677" s="91"/>
      <c r="C677" s="91"/>
      <c r="D677" s="91"/>
      <c r="E677" s="91"/>
      <c r="F677" s="91"/>
      <c r="G677" s="91"/>
      <c r="H677" s="91"/>
      <c r="I677" s="91"/>
      <c r="K677" s="91"/>
    </row>
    <row r="678" spans="2:11" ht="12.75">
      <c r="B678" s="91"/>
      <c r="C678" s="91"/>
      <c r="D678" s="91"/>
      <c r="E678" s="91"/>
      <c r="F678" s="91"/>
      <c r="G678" s="91"/>
      <c r="H678" s="91"/>
      <c r="I678" s="91"/>
      <c r="K678" s="91"/>
    </row>
    <row r="679" spans="2:11" ht="12.75">
      <c r="B679" s="91"/>
      <c r="C679" s="91"/>
      <c r="D679" s="91"/>
      <c r="E679" s="91"/>
      <c r="F679" s="91"/>
      <c r="G679" s="91"/>
      <c r="H679" s="91"/>
      <c r="I679" s="91"/>
      <c r="K679" s="91"/>
    </row>
    <row r="680" spans="2:11" ht="12.75">
      <c r="B680" s="91"/>
      <c r="C680" s="91"/>
      <c r="D680" s="91"/>
      <c r="E680" s="91"/>
      <c r="F680" s="91"/>
      <c r="G680" s="91"/>
      <c r="H680" s="91"/>
      <c r="I680" s="91"/>
      <c r="K680" s="91"/>
    </row>
    <row r="681" spans="2:11" ht="12.75">
      <c r="B681" s="91"/>
      <c r="C681" s="91"/>
      <c r="D681" s="91"/>
      <c r="E681" s="91"/>
      <c r="F681" s="91"/>
      <c r="G681" s="91"/>
      <c r="H681" s="91"/>
      <c r="I681" s="91"/>
      <c r="K681" s="91"/>
    </row>
    <row r="682" spans="2:11" ht="12.75">
      <c r="B682" s="91"/>
      <c r="C682" s="91"/>
      <c r="D682" s="91"/>
      <c r="E682" s="91"/>
      <c r="F682" s="91"/>
      <c r="G682" s="91"/>
      <c r="H682" s="91"/>
      <c r="I682" s="91"/>
      <c r="K682" s="91"/>
    </row>
    <row r="683" spans="2:11" ht="12.75">
      <c r="B683" s="91"/>
      <c r="C683" s="91"/>
      <c r="D683" s="91"/>
      <c r="E683" s="91"/>
      <c r="F683" s="91"/>
      <c r="G683" s="91"/>
      <c r="H683" s="91"/>
      <c r="I683" s="91"/>
      <c r="K683" s="91"/>
    </row>
    <row r="684" spans="2:11" ht="12.75">
      <c r="B684" s="91"/>
      <c r="C684" s="91"/>
      <c r="D684" s="91"/>
      <c r="E684" s="91"/>
      <c r="F684" s="91"/>
      <c r="G684" s="91"/>
      <c r="H684" s="91"/>
      <c r="I684" s="91"/>
      <c r="K684" s="91"/>
    </row>
    <row r="685" spans="2:11" ht="12.75">
      <c r="B685" s="91"/>
      <c r="C685" s="91"/>
      <c r="D685" s="91"/>
      <c r="E685" s="91"/>
      <c r="F685" s="91"/>
      <c r="G685" s="91"/>
      <c r="H685" s="91"/>
      <c r="I685" s="91"/>
      <c r="K685" s="91"/>
    </row>
    <row r="686" spans="2:11" ht="12.75">
      <c r="B686" s="91"/>
      <c r="C686" s="91"/>
      <c r="D686" s="91"/>
      <c r="E686" s="91"/>
      <c r="F686" s="91"/>
      <c r="G686" s="91"/>
      <c r="H686" s="91"/>
      <c r="I686" s="91"/>
      <c r="K686" s="91"/>
    </row>
    <row r="687" spans="2:11" ht="12.75">
      <c r="B687" s="91"/>
      <c r="C687" s="91"/>
      <c r="D687" s="91"/>
      <c r="E687" s="91"/>
      <c r="F687" s="91"/>
      <c r="G687" s="91"/>
      <c r="H687" s="91"/>
      <c r="I687" s="91"/>
      <c r="K687" s="91"/>
    </row>
    <row r="688" spans="2:11" ht="12.75">
      <c r="B688" s="91"/>
      <c r="C688" s="91"/>
      <c r="D688" s="91"/>
      <c r="E688" s="91"/>
      <c r="F688" s="91"/>
      <c r="G688" s="91"/>
      <c r="H688" s="91"/>
      <c r="I688" s="91"/>
      <c r="K688" s="91"/>
    </row>
    <row r="689" spans="2:11" ht="12.75">
      <c r="B689" s="91"/>
      <c r="C689" s="91"/>
      <c r="D689" s="91"/>
      <c r="E689" s="91"/>
      <c r="F689" s="91"/>
      <c r="G689" s="91"/>
      <c r="H689" s="91"/>
      <c r="I689" s="91"/>
      <c r="K689" s="91"/>
    </row>
    <row r="690" spans="2:11" ht="12.75">
      <c r="B690" s="91"/>
      <c r="C690" s="91"/>
      <c r="D690" s="91"/>
      <c r="E690" s="91"/>
      <c r="F690" s="91"/>
      <c r="G690" s="91"/>
      <c r="H690" s="91"/>
      <c r="I690" s="91"/>
      <c r="K690" s="91"/>
    </row>
    <row r="691" spans="2:11" ht="12.75">
      <c r="B691" s="91"/>
      <c r="C691" s="91"/>
      <c r="D691" s="91"/>
      <c r="E691" s="91"/>
      <c r="F691" s="91"/>
      <c r="G691" s="91"/>
      <c r="H691" s="91"/>
      <c r="I691" s="91"/>
      <c r="K691" s="91"/>
    </row>
    <row r="692" spans="2:11" ht="12.75">
      <c r="B692" s="91"/>
      <c r="C692" s="91"/>
      <c r="D692" s="91"/>
      <c r="E692" s="91"/>
      <c r="F692" s="91"/>
      <c r="G692" s="91"/>
      <c r="H692" s="91"/>
      <c r="I692" s="91"/>
      <c r="K692" s="91"/>
    </row>
    <row r="693" spans="2:11" ht="12.75">
      <c r="B693" s="91"/>
      <c r="C693" s="91"/>
      <c r="D693" s="91"/>
      <c r="E693" s="91"/>
      <c r="F693" s="91"/>
      <c r="G693" s="91"/>
      <c r="H693" s="91"/>
      <c r="I693" s="91"/>
      <c r="K693" s="91"/>
    </row>
    <row r="694" spans="2:11" ht="12.75">
      <c r="B694" s="91"/>
      <c r="C694" s="91"/>
      <c r="D694" s="91"/>
      <c r="E694" s="91"/>
      <c r="F694" s="91"/>
      <c r="G694" s="91"/>
      <c r="H694" s="91"/>
      <c r="I694" s="91"/>
      <c r="K694" s="91"/>
    </row>
    <row r="695" spans="2:11" ht="12.75">
      <c r="B695" s="91"/>
      <c r="C695" s="91"/>
      <c r="D695" s="91"/>
      <c r="E695" s="91"/>
      <c r="F695" s="91"/>
      <c r="G695" s="91"/>
      <c r="H695" s="91"/>
      <c r="I695" s="91"/>
      <c r="K695" s="91"/>
    </row>
    <row r="696" spans="2:11" ht="12.75">
      <c r="B696" s="91"/>
      <c r="C696" s="91"/>
      <c r="D696" s="91"/>
      <c r="E696" s="91"/>
      <c r="F696" s="91"/>
      <c r="G696" s="91"/>
      <c r="H696" s="91"/>
      <c r="I696" s="91"/>
      <c r="K696" s="91"/>
    </row>
    <row r="697" spans="2:11" ht="12.75">
      <c r="B697" s="91"/>
      <c r="C697" s="91"/>
      <c r="D697" s="91"/>
      <c r="E697" s="91"/>
      <c r="F697" s="91"/>
      <c r="G697" s="91"/>
      <c r="H697" s="91"/>
      <c r="I697" s="91"/>
      <c r="K697" s="91"/>
    </row>
    <row r="698" spans="2:11" ht="12.75">
      <c r="B698" s="91"/>
      <c r="C698" s="91"/>
      <c r="D698" s="91"/>
      <c r="E698" s="91"/>
      <c r="F698" s="91"/>
      <c r="G698" s="91"/>
      <c r="H698" s="91"/>
      <c r="I698" s="91"/>
      <c r="K698" s="91"/>
    </row>
    <row r="699" spans="2:11" ht="12.75">
      <c r="B699" s="91"/>
      <c r="C699" s="91"/>
      <c r="D699" s="91"/>
      <c r="E699" s="91"/>
      <c r="F699" s="91"/>
      <c r="G699" s="91"/>
      <c r="H699" s="91"/>
      <c r="I699" s="91"/>
      <c r="K699" s="91"/>
    </row>
    <row r="700" spans="2:11" ht="12.75">
      <c r="B700" s="91"/>
      <c r="C700" s="91"/>
      <c r="D700" s="91"/>
      <c r="E700" s="91"/>
      <c r="F700" s="91"/>
      <c r="G700" s="91"/>
      <c r="H700" s="91"/>
      <c r="I700" s="91"/>
      <c r="K700" s="91"/>
    </row>
    <row r="701" spans="2:11" ht="12.75">
      <c r="B701" s="91"/>
      <c r="C701" s="91"/>
      <c r="D701" s="91"/>
      <c r="E701" s="91"/>
      <c r="F701" s="91"/>
      <c r="G701" s="91"/>
      <c r="H701" s="91"/>
      <c r="I701" s="91"/>
      <c r="K701" s="91"/>
    </row>
    <row r="702" spans="2:11" ht="12.75">
      <c r="B702" s="91"/>
      <c r="C702" s="91"/>
      <c r="D702" s="91"/>
      <c r="E702" s="91"/>
      <c r="F702" s="91"/>
      <c r="G702" s="91"/>
      <c r="H702" s="91"/>
      <c r="I702" s="91"/>
      <c r="K702" s="91"/>
    </row>
    <row r="703" spans="2:11" ht="12.75">
      <c r="B703" s="91"/>
      <c r="C703" s="91"/>
      <c r="D703" s="91"/>
      <c r="E703" s="91"/>
      <c r="F703" s="91"/>
      <c r="G703" s="91"/>
      <c r="H703" s="91"/>
      <c r="I703" s="91"/>
      <c r="K703" s="91"/>
    </row>
    <row r="704" spans="2:11" ht="12.75">
      <c r="B704" s="91"/>
      <c r="C704" s="91"/>
      <c r="D704" s="91"/>
      <c r="E704" s="91"/>
      <c r="F704" s="91"/>
      <c r="G704" s="91"/>
      <c r="H704" s="91"/>
      <c r="I704" s="91"/>
      <c r="K704" s="91"/>
    </row>
    <row r="705" spans="2:11" ht="12.75">
      <c r="B705" s="91"/>
      <c r="C705" s="91"/>
      <c r="D705" s="91"/>
      <c r="E705" s="91"/>
      <c r="F705" s="91"/>
      <c r="G705" s="91"/>
      <c r="H705" s="91"/>
      <c r="I705" s="91"/>
      <c r="K705" s="91"/>
    </row>
    <row r="706" spans="2:11" ht="12.75">
      <c r="B706" s="91"/>
      <c r="C706" s="91"/>
      <c r="D706" s="91"/>
      <c r="E706" s="91"/>
      <c r="F706" s="91"/>
      <c r="G706" s="91"/>
      <c r="H706" s="91"/>
      <c r="I706" s="91"/>
      <c r="K706" s="91"/>
    </row>
    <row r="707" spans="2:11" ht="12.75">
      <c r="B707" s="91"/>
      <c r="C707" s="91"/>
      <c r="D707" s="91"/>
      <c r="E707" s="91"/>
      <c r="F707" s="91"/>
      <c r="G707" s="91"/>
      <c r="H707" s="91"/>
      <c r="I707" s="91"/>
      <c r="K707" s="91"/>
    </row>
    <row r="708" spans="2:11" ht="12.75">
      <c r="B708" s="91"/>
      <c r="C708" s="91"/>
      <c r="D708" s="91"/>
      <c r="E708" s="91"/>
      <c r="F708" s="91"/>
      <c r="G708" s="91"/>
      <c r="H708" s="91"/>
      <c r="I708" s="91"/>
      <c r="K708" s="91"/>
    </row>
    <row r="709" spans="2:11" ht="12.75">
      <c r="B709" s="91"/>
      <c r="C709" s="91"/>
      <c r="D709" s="91"/>
      <c r="E709" s="91"/>
      <c r="F709" s="91"/>
      <c r="G709" s="91"/>
      <c r="H709" s="91"/>
      <c r="I709" s="91"/>
      <c r="K709" s="91"/>
    </row>
    <row r="710" spans="2:11" ht="12.75">
      <c r="B710" s="91"/>
      <c r="C710" s="91"/>
      <c r="D710" s="91"/>
      <c r="E710" s="91"/>
      <c r="F710" s="91"/>
      <c r="G710" s="91"/>
      <c r="H710" s="91"/>
      <c r="I710" s="91"/>
      <c r="K710" s="91"/>
    </row>
    <row r="711" spans="2:11" ht="12.75">
      <c r="B711" s="91"/>
      <c r="C711" s="91"/>
      <c r="D711" s="91"/>
      <c r="E711" s="91"/>
      <c r="F711" s="91"/>
      <c r="G711" s="91"/>
      <c r="H711" s="91"/>
      <c r="I711" s="91"/>
      <c r="K711" s="91"/>
    </row>
    <row r="712" spans="2:11" ht="12.75">
      <c r="B712" s="91"/>
      <c r="C712" s="91"/>
      <c r="D712" s="91"/>
      <c r="E712" s="91"/>
      <c r="F712" s="91"/>
      <c r="G712" s="91"/>
      <c r="H712" s="91"/>
      <c r="I712" s="91"/>
      <c r="K712" s="91"/>
    </row>
    <row r="713" spans="2:11" ht="12.75">
      <c r="B713" s="91"/>
      <c r="C713" s="91"/>
      <c r="D713" s="91"/>
      <c r="E713" s="91"/>
      <c r="F713" s="91"/>
      <c r="G713" s="91"/>
      <c r="H713" s="91"/>
      <c r="I713" s="91"/>
      <c r="K713" s="91"/>
    </row>
    <row r="714" spans="2:11" ht="12.75">
      <c r="B714" s="91"/>
      <c r="C714" s="91"/>
      <c r="D714" s="91"/>
      <c r="E714" s="91"/>
      <c r="F714" s="91"/>
      <c r="G714" s="91"/>
      <c r="H714" s="91"/>
      <c r="I714" s="91"/>
      <c r="K714" s="91"/>
    </row>
    <row r="715" spans="2:11" ht="12.75">
      <c r="B715" s="91"/>
      <c r="C715" s="91"/>
      <c r="D715" s="91"/>
      <c r="E715" s="91"/>
      <c r="F715" s="91"/>
      <c r="G715" s="91"/>
      <c r="H715" s="91"/>
      <c r="I715" s="91"/>
      <c r="K715" s="91"/>
    </row>
    <row r="716" spans="2:11" ht="12.75">
      <c r="B716" s="91"/>
      <c r="C716" s="91"/>
      <c r="D716" s="91"/>
      <c r="E716" s="91"/>
      <c r="F716" s="91"/>
      <c r="G716" s="91"/>
      <c r="H716" s="91"/>
      <c r="I716" s="91"/>
      <c r="K716" s="91"/>
    </row>
    <row r="717" spans="2:11" ht="12.75">
      <c r="B717" s="91"/>
      <c r="C717" s="91"/>
      <c r="D717" s="91"/>
      <c r="E717" s="91"/>
      <c r="F717" s="91"/>
      <c r="G717" s="91"/>
      <c r="H717" s="91"/>
      <c r="I717" s="91"/>
      <c r="K717" s="91"/>
    </row>
    <row r="718" spans="2:11" ht="12.75">
      <c r="B718" s="91"/>
      <c r="C718" s="91"/>
      <c r="D718" s="91"/>
      <c r="E718" s="91"/>
      <c r="F718" s="91"/>
      <c r="G718" s="91"/>
      <c r="H718" s="91"/>
      <c r="I718" s="91"/>
      <c r="K718" s="91"/>
    </row>
    <row r="719" spans="2:11" ht="12.75">
      <c r="B719" s="91"/>
      <c r="C719" s="91"/>
      <c r="D719" s="91"/>
      <c r="E719" s="91"/>
      <c r="F719" s="91"/>
      <c r="G719" s="91"/>
      <c r="H719" s="91"/>
      <c r="I719" s="91"/>
      <c r="K719" s="91"/>
    </row>
    <row r="720" spans="2:11" ht="12.75">
      <c r="B720" s="91"/>
      <c r="C720" s="91"/>
      <c r="D720" s="91"/>
      <c r="E720" s="91"/>
      <c r="F720" s="91"/>
      <c r="G720" s="91"/>
      <c r="H720" s="91"/>
      <c r="I720" s="91"/>
      <c r="K720" s="91"/>
    </row>
    <row r="721" spans="2:11" ht="12.75">
      <c r="B721" s="91"/>
      <c r="C721" s="91"/>
      <c r="D721" s="91"/>
      <c r="E721" s="91"/>
      <c r="F721" s="91"/>
      <c r="G721" s="91"/>
      <c r="H721" s="91"/>
      <c r="I721" s="91"/>
      <c r="K721" s="91"/>
    </row>
    <row r="722" spans="2:11" ht="12.75">
      <c r="B722" s="91"/>
      <c r="C722" s="91"/>
      <c r="D722" s="91"/>
      <c r="E722" s="91"/>
      <c r="F722" s="91"/>
      <c r="G722" s="91"/>
      <c r="H722" s="91"/>
      <c r="I722" s="91"/>
      <c r="K722" s="91"/>
    </row>
    <row r="723" spans="2:11" ht="12.75">
      <c r="B723" s="91"/>
      <c r="C723" s="91"/>
      <c r="D723" s="91"/>
      <c r="E723" s="91"/>
      <c r="F723" s="91"/>
      <c r="G723" s="91"/>
      <c r="H723" s="91"/>
      <c r="I723" s="91"/>
      <c r="K723" s="91"/>
    </row>
    <row r="724" spans="2:11" ht="12.75">
      <c r="B724" s="91"/>
      <c r="C724" s="91"/>
      <c r="D724" s="91"/>
      <c r="E724" s="91"/>
      <c r="F724" s="91"/>
      <c r="G724" s="91"/>
      <c r="H724" s="91"/>
      <c r="I724" s="91"/>
      <c r="K724" s="91"/>
    </row>
    <row r="725" spans="2:11" ht="12.75">
      <c r="B725" s="91"/>
      <c r="C725" s="91"/>
      <c r="D725" s="91"/>
      <c r="E725" s="91"/>
      <c r="F725" s="91"/>
      <c r="G725" s="91"/>
      <c r="H725" s="91"/>
      <c r="I725" s="91"/>
      <c r="K725" s="91"/>
    </row>
    <row r="726" spans="2:11" ht="12.75">
      <c r="B726" s="91"/>
      <c r="C726" s="91"/>
      <c r="D726" s="91"/>
      <c r="E726" s="91"/>
      <c r="F726" s="91"/>
      <c r="G726" s="91"/>
      <c r="H726" s="91"/>
      <c r="I726" s="91"/>
      <c r="K726" s="91"/>
    </row>
    <row r="727" spans="2:11" ht="12.75">
      <c r="B727" s="91"/>
      <c r="C727" s="91"/>
      <c r="D727" s="91"/>
      <c r="E727" s="91"/>
      <c r="F727" s="91"/>
      <c r="G727" s="91"/>
      <c r="H727" s="91"/>
      <c r="I727" s="91"/>
      <c r="K727" s="91"/>
    </row>
    <row r="728" spans="2:11" ht="12.75">
      <c r="B728" s="91"/>
      <c r="C728" s="91"/>
      <c r="D728" s="91"/>
      <c r="E728" s="91"/>
      <c r="F728" s="91"/>
      <c r="G728" s="91"/>
      <c r="H728" s="91"/>
      <c r="I728" s="91"/>
      <c r="K728" s="91"/>
    </row>
    <row r="729" spans="2:11" ht="12.75">
      <c r="B729" s="91"/>
      <c r="C729" s="91"/>
      <c r="D729" s="91"/>
      <c r="E729" s="91"/>
      <c r="F729" s="91"/>
      <c r="G729" s="91"/>
      <c r="H729" s="91"/>
      <c r="I729" s="91"/>
      <c r="K729" s="91"/>
    </row>
    <row r="730" spans="2:11" ht="12.75">
      <c r="B730" s="91"/>
      <c r="C730" s="91"/>
      <c r="D730" s="91"/>
      <c r="E730" s="91"/>
      <c r="F730" s="91"/>
      <c r="G730" s="91"/>
      <c r="H730" s="91"/>
      <c r="I730" s="91"/>
      <c r="K730" s="91"/>
    </row>
    <row r="731" spans="2:11" ht="12.75">
      <c r="B731" s="91"/>
      <c r="C731" s="91"/>
      <c r="D731" s="91"/>
      <c r="E731" s="91"/>
      <c r="F731" s="91"/>
      <c r="G731" s="91"/>
      <c r="H731" s="91"/>
      <c r="I731" s="91"/>
      <c r="K731" s="91"/>
    </row>
    <row r="732" spans="2:11" ht="12.75">
      <c r="B732" s="91"/>
      <c r="C732" s="91"/>
      <c r="D732" s="91"/>
      <c r="E732" s="91"/>
      <c r="F732" s="91"/>
      <c r="G732" s="91"/>
      <c r="H732" s="91"/>
      <c r="I732" s="91"/>
      <c r="K732" s="91"/>
    </row>
    <row r="733" spans="2:11" ht="12.75">
      <c r="B733" s="91"/>
      <c r="C733" s="91"/>
      <c r="D733" s="91"/>
      <c r="E733" s="91"/>
      <c r="F733" s="91"/>
      <c r="G733" s="91"/>
      <c r="H733" s="91"/>
      <c r="I733" s="91"/>
      <c r="K733" s="91"/>
    </row>
    <row r="734" spans="2:11" ht="12.75">
      <c r="B734" s="91"/>
      <c r="C734" s="91"/>
      <c r="D734" s="91"/>
      <c r="E734" s="91"/>
      <c r="F734" s="91"/>
      <c r="G734" s="91"/>
      <c r="H734" s="91"/>
      <c r="I734" s="91"/>
      <c r="K734" s="91"/>
    </row>
    <row r="735" spans="2:11" ht="12.75">
      <c r="B735" s="91"/>
      <c r="C735" s="91"/>
      <c r="D735" s="91"/>
      <c r="E735" s="91"/>
      <c r="F735" s="91"/>
      <c r="G735" s="91"/>
      <c r="H735" s="91"/>
      <c r="I735" s="91"/>
      <c r="K735" s="91"/>
    </row>
    <row r="736" spans="2:11" ht="12.75">
      <c r="B736" s="91"/>
      <c r="C736" s="91"/>
      <c r="D736" s="91"/>
      <c r="E736" s="91"/>
      <c r="F736" s="91"/>
      <c r="G736" s="91"/>
      <c r="H736" s="91"/>
      <c r="I736" s="91"/>
      <c r="K736" s="91"/>
    </row>
    <row r="737" spans="2:11" ht="12.75">
      <c r="B737" s="91"/>
      <c r="C737" s="91"/>
      <c r="D737" s="91"/>
      <c r="E737" s="91"/>
      <c r="F737" s="91"/>
      <c r="G737" s="91"/>
      <c r="H737" s="91"/>
      <c r="I737" s="91"/>
      <c r="K737" s="91"/>
    </row>
    <row r="738" spans="2:11" ht="12.75">
      <c r="B738" s="91"/>
      <c r="C738" s="91"/>
      <c r="D738" s="91"/>
      <c r="E738" s="91"/>
      <c r="F738" s="91"/>
      <c r="G738" s="91"/>
      <c r="H738" s="91"/>
      <c r="I738" s="91"/>
      <c r="K738" s="91"/>
    </row>
    <row r="739" spans="2:11" ht="12.75">
      <c r="B739" s="91"/>
      <c r="C739" s="91"/>
      <c r="D739" s="91"/>
      <c r="E739" s="91"/>
      <c r="F739" s="91"/>
      <c r="G739" s="91"/>
      <c r="H739" s="91"/>
      <c r="I739" s="91"/>
      <c r="K739" s="91"/>
    </row>
    <row r="740" spans="2:11" ht="12.75">
      <c r="B740" s="91"/>
      <c r="C740" s="91"/>
      <c r="D740" s="91"/>
      <c r="E740" s="91"/>
      <c r="F740" s="91"/>
      <c r="G740" s="91"/>
      <c r="H740" s="91"/>
      <c r="I740" s="91"/>
      <c r="K740" s="91"/>
    </row>
    <row r="741" spans="2:11" ht="12.75">
      <c r="B741" s="91"/>
      <c r="C741" s="91"/>
      <c r="D741" s="91"/>
      <c r="E741" s="91"/>
      <c r="F741" s="91"/>
      <c r="G741" s="91"/>
      <c r="H741" s="91"/>
      <c r="I741" s="91"/>
      <c r="K741" s="91"/>
    </row>
    <row r="742" spans="2:11" ht="12.75">
      <c r="B742" s="91"/>
      <c r="C742" s="91"/>
      <c r="D742" s="91"/>
      <c r="E742" s="91"/>
      <c r="F742" s="91"/>
      <c r="G742" s="91"/>
      <c r="H742" s="91"/>
      <c r="I742" s="91"/>
      <c r="K742" s="91"/>
    </row>
    <row r="743" spans="2:11" ht="12.75">
      <c r="B743" s="91"/>
      <c r="C743" s="91"/>
      <c r="D743" s="91"/>
      <c r="E743" s="91"/>
      <c r="F743" s="91"/>
      <c r="G743" s="91"/>
      <c r="H743" s="91"/>
      <c r="I743" s="91"/>
      <c r="K743" s="91"/>
    </row>
    <row r="744" spans="2:11" ht="12.75">
      <c r="B744" s="91"/>
      <c r="C744" s="91"/>
      <c r="D744" s="91"/>
      <c r="E744" s="91"/>
      <c r="F744" s="91"/>
      <c r="G744" s="91"/>
      <c r="H744" s="91"/>
      <c r="I744" s="91"/>
      <c r="K744" s="91"/>
    </row>
    <row r="745" spans="2:11" ht="12.75">
      <c r="B745" s="91"/>
      <c r="C745" s="91"/>
      <c r="D745" s="91"/>
      <c r="E745" s="91"/>
      <c r="F745" s="91"/>
      <c r="G745" s="91"/>
      <c r="H745" s="91"/>
      <c r="I745" s="91"/>
      <c r="K745" s="91"/>
    </row>
    <row r="746" spans="2:11" ht="12.75">
      <c r="B746" s="91"/>
      <c r="C746" s="91"/>
      <c r="D746" s="91"/>
      <c r="E746" s="91"/>
      <c r="F746" s="91"/>
      <c r="G746" s="91"/>
      <c r="H746" s="91"/>
      <c r="I746" s="91"/>
      <c r="K746" s="91"/>
    </row>
    <row r="747" spans="2:11" ht="12.75">
      <c r="B747" s="91"/>
      <c r="C747" s="91"/>
      <c r="D747" s="91"/>
      <c r="E747" s="91"/>
      <c r="F747" s="91"/>
      <c r="G747" s="91"/>
      <c r="H747" s="91"/>
      <c r="I747" s="91"/>
      <c r="K747" s="91"/>
    </row>
    <row r="748" spans="2:11" ht="12.75">
      <c r="B748" s="91"/>
      <c r="C748" s="91"/>
      <c r="D748" s="91"/>
      <c r="E748" s="91"/>
      <c r="F748" s="91"/>
      <c r="G748" s="91"/>
      <c r="H748" s="91"/>
      <c r="I748" s="91"/>
      <c r="K748" s="91"/>
    </row>
    <row r="749" spans="2:11" ht="12.75">
      <c r="B749" s="91"/>
      <c r="C749" s="91"/>
      <c r="D749" s="91"/>
      <c r="E749" s="91"/>
      <c r="F749" s="91"/>
      <c r="G749" s="91"/>
      <c r="H749" s="91"/>
      <c r="I749" s="91"/>
      <c r="K749" s="91"/>
    </row>
    <row r="750" spans="2:11" ht="12.75">
      <c r="B750" s="91"/>
      <c r="C750" s="91"/>
      <c r="D750" s="91"/>
      <c r="E750" s="91"/>
      <c r="F750" s="91"/>
      <c r="G750" s="91"/>
      <c r="H750" s="91"/>
      <c r="I750" s="91"/>
      <c r="K750" s="91"/>
    </row>
    <row r="751" spans="2:11" ht="12.75">
      <c r="B751" s="91"/>
      <c r="C751" s="91"/>
      <c r="D751" s="91"/>
      <c r="E751" s="91"/>
      <c r="F751" s="91"/>
      <c r="G751" s="91"/>
      <c r="H751" s="91"/>
      <c r="I751" s="91"/>
      <c r="K751" s="91"/>
    </row>
    <row r="752" spans="2:11" ht="12.75">
      <c r="B752" s="91"/>
      <c r="C752" s="91"/>
      <c r="D752" s="91"/>
      <c r="E752" s="91"/>
      <c r="F752" s="91"/>
      <c r="G752" s="91"/>
      <c r="H752" s="91"/>
      <c r="I752" s="91"/>
      <c r="K752" s="91"/>
    </row>
    <row r="753" spans="2:11" ht="12.75">
      <c r="B753" s="91"/>
      <c r="C753" s="91"/>
      <c r="D753" s="91"/>
      <c r="E753" s="91"/>
      <c r="F753" s="91"/>
      <c r="G753" s="91"/>
      <c r="H753" s="91"/>
      <c r="I753" s="91"/>
      <c r="K753" s="91"/>
    </row>
    <row r="754" spans="2:11" ht="12.75">
      <c r="B754" s="91"/>
      <c r="C754" s="91"/>
      <c r="D754" s="91"/>
      <c r="E754" s="91"/>
      <c r="F754" s="91"/>
      <c r="G754" s="91"/>
      <c r="H754" s="91"/>
      <c r="I754" s="91"/>
      <c r="K754" s="91"/>
    </row>
    <row r="755" spans="2:11" ht="12.75">
      <c r="B755" s="91"/>
      <c r="C755" s="91"/>
      <c r="D755" s="91"/>
      <c r="E755" s="91"/>
      <c r="F755" s="91"/>
      <c r="G755" s="91"/>
      <c r="H755" s="91"/>
      <c r="I755" s="91"/>
      <c r="K755" s="91"/>
    </row>
    <row r="756" spans="2:11" ht="12.75">
      <c r="B756" s="91"/>
      <c r="C756" s="91"/>
      <c r="D756" s="91"/>
      <c r="E756" s="91"/>
      <c r="F756" s="91"/>
      <c r="G756" s="91"/>
      <c r="H756" s="91"/>
      <c r="I756" s="91"/>
      <c r="K756" s="91"/>
    </row>
    <row r="757" spans="2:11" ht="12.75">
      <c r="B757" s="91"/>
      <c r="C757" s="91"/>
      <c r="D757" s="91"/>
      <c r="E757" s="91"/>
      <c r="F757" s="91"/>
      <c r="G757" s="91"/>
      <c r="H757" s="91"/>
      <c r="I757" s="91"/>
      <c r="K757" s="91"/>
    </row>
    <row r="758" spans="2:11" ht="12.75">
      <c r="B758" s="91"/>
      <c r="C758" s="91"/>
      <c r="D758" s="91"/>
      <c r="E758" s="91"/>
      <c r="F758" s="91"/>
      <c r="G758" s="91"/>
      <c r="H758" s="91"/>
      <c r="I758" s="91"/>
      <c r="K758" s="91"/>
    </row>
    <row r="759" spans="2:11" ht="12.75">
      <c r="B759" s="91"/>
      <c r="C759" s="91"/>
      <c r="D759" s="91"/>
      <c r="E759" s="91"/>
      <c r="F759" s="91"/>
      <c r="G759" s="91"/>
      <c r="H759" s="91"/>
      <c r="I759" s="91"/>
      <c r="K759" s="91"/>
    </row>
    <row r="760" spans="2:11" ht="12.75">
      <c r="B760" s="91"/>
      <c r="C760" s="91"/>
      <c r="D760" s="91"/>
      <c r="E760" s="91"/>
      <c r="F760" s="91"/>
      <c r="G760" s="91"/>
      <c r="H760" s="91"/>
      <c r="I760" s="91"/>
      <c r="K760" s="91"/>
    </row>
    <row r="761" spans="2:11" ht="12.75">
      <c r="B761" s="91"/>
      <c r="C761" s="91"/>
      <c r="D761" s="91"/>
      <c r="E761" s="91"/>
      <c r="F761" s="91"/>
      <c r="G761" s="91"/>
      <c r="H761" s="91"/>
      <c r="I761" s="91"/>
      <c r="K761" s="91"/>
    </row>
    <row r="762" spans="2:11" ht="12.75">
      <c r="B762" s="91"/>
      <c r="C762" s="91"/>
      <c r="D762" s="91"/>
      <c r="E762" s="91"/>
      <c r="F762" s="91"/>
      <c r="G762" s="91"/>
      <c r="H762" s="91"/>
      <c r="I762" s="91"/>
      <c r="K762" s="91"/>
    </row>
    <row r="763" spans="2:11" ht="12.75">
      <c r="B763" s="91"/>
      <c r="C763" s="91"/>
      <c r="D763" s="91"/>
      <c r="E763" s="91"/>
      <c r="F763" s="91"/>
      <c r="G763" s="91"/>
      <c r="H763" s="91"/>
      <c r="I763" s="91"/>
      <c r="K763" s="91"/>
    </row>
    <row r="764" spans="2:11" ht="12.75">
      <c r="B764" s="91"/>
      <c r="C764" s="91"/>
      <c r="D764" s="91"/>
      <c r="E764" s="91"/>
      <c r="F764" s="91"/>
      <c r="G764" s="91"/>
      <c r="H764" s="91"/>
      <c r="I764" s="91"/>
      <c r="K764" s="91"/>
    </row>
    <row r="765" spans="2:11" ht="12.75">
      <c r="B765" s="91"/>
      <c r="C765" s="91"/>
      <c r="D765" s="91"/>
      <c r="E765" s="91"/>
      <c r="F765" s="91"/>
      <c r="G765" s="91"/>
      <c r="H765" s="91"/>
      <c r="I765" s="91"/>
      <c r="K765" s="91"/>
    </row>
    <row r="766" spans="2:11" ht="12.75">
      <c r="B766" s="91"/>
      <c r="C766" s="91"/>
      <c r="D766" s="91"/>
      <c r="E766" s="91"/>
      <c r="F766" s="91"/>
      <c r="G766" s="91"/>
      <c r="H766" s="91"/>
      <c r="I766" s="91"/>
      <c r="K766" s="91"/>
    </row>
    <row r="767" spans="2:11" ht="12.75">
      <c r="B767" s="91"/>
      <c r="C767" s="91"/>
      <c r="D767" s="91"/>
      <c r="E767" s="91"/>
      <c r="F767" s="91"/>
      <c r="G767" s="91"/>
      <c r="H767" s="91"/>
      <c r="I767" s="91"/>
      <c r="K767" s="91"/>
    </row>
    <row r="768" spans="2:11" ht="12.75">
      <c r="B768" s="91"/>
      <c r="C768" s="91"/>
      <c r="D768" s="91"/>
      <c r="E768" s="91"/>
      <c r="F768" s="91"/>
      <c r="G768" s="91"/>
      <c r="H768" s="91"/>
      <c r="I768" s="91"/>
      <c r="K768" s="91"/>
    </row>
    <row r="769" spans="2:11" ht="12.75">
      <c r="B769" s="91"/>
      <c r="C769" s="91"/>
      <c r="D769" s="91"/>
      <c r="E769" s="91"/>
      <c r="F769" s="91"/>
      <c r="G769" s="91"/>
      <c r="H769" s="91"/>
      <c r="I769" s="91"/>
      <c r="K769" s="91"/>
    </row>
    <row r="770" spans="2:11" ht="12.75">
      <c r="B770" s="91"/>
      <c r="C770" s="91"/>
      <c r="D770" s="91"/>
      <c r="E770" s="91"/>
      <c r="F770" s="91"/>
      <c r="G770" s="91"/>
      <c r="H770" s="91"/>
      <c r="I770" s="91"/>
      <c r="K770" s="91"/>
    </row>
    <row r="771" spans="2:11" ht="12.75">
      <c r="B771" s="91"/>
      <c r="C771" s="91"/>
      <c r="D771" s="91"/>
      <c r="E771" s="91"/>
      <c r="F771" s="91"/>
      <c r="G771" s="91"/>
      <c r="H771" s="91"/>
      <c r="I771" s="91"/>
      <c r="K771" s="91"/>
    </row>
    <row r="772" spans="2:11" ht="12.75">
      <c r="B772" s="91"/>
      <c r="C772" s="91"/>
      <c r="D772" s="91"/>
      <c r="E772" s="91"/>
      <c r="F772" s="91"/>
      <c r="G772" s="91"/>
      <c r="H772" s="91"/>
      <c r="I772" s="91"/>
      <c r="K772" s="91"/>
    </row>
    <row r="773" spans="2:11" ht="12.75">
      <c r="B773" s="91"/>
      <c r="C773" s="91"/>
      <c r="D773" s="91"/>
      <c r="E773" s="91"/>
      <c r="F773" s="91"/>
      <c r="G773" s="91"/>
      <c r="H773" s="91"/>
      <c r="I773" s="91"/>
      <c r="K773" s="91"/>
    </row>
    <row r="774" spans="2:11" ht="12.75">
      <c r="B774" s="91"/>
      <c r="C774" s="91"/>
      <c r="D774" s="91"/>
      <c r="E774" s="91"/>
      <c r="F774" s="91"/>
      <c r="G774" s="91"/>
      <c r="H774" s="91"/>
      <c r="I774" s="91"/>
      <c r="K774" s="91"/>
    </row>
    <row r="775" spans="2:11" ht="12.75">
      <c r="B775" s="91"/>
      <c r="C775" s="91"/>
      <c r="D775" s="91"/>
      <c r="E775" s="91"/>
      <c r="F775" s="91"/>
      <c r="G775" s="91"/>
      <c r="H775" s="91"/>
      <c r="I775" s="91"/>
      <c r="K775" s="91"/>
    </row>
    <row r="776" spans="2:11" ht="12.75">
      <c r="B776" s="91"/>
      <c r="C776" s="91"/>
      <c r="D776" s="91"/>
      <c r="E776" s="91"/>
      <c r="F776" s="91"/>
      <c r="G776" s="91"/>
      <c r="H776" s="91"/>
      <c r="I776" s="91"/>
      <c r="K776" s="91"/>
    </row>
    <row r="777" spans="2:11" ht="12.75">
      <c r="B777" s="91"/>
      <c r="C777" s="91"/>
      <c r="D777" s="91"/>
      <c r="E777" s="91"/>
      <c r="F777" s="91"/>
      <c r="G777" s="91"/>
      <c r="H777" s="91"/>
      <c r="I777" s="91"/>
      <c r="K777" s="91"/>
    </row>
    <row r="778" spans="2:11" ht="12.75">
      <c r="B778" s="91"/>
      <c r="C778" s="91"/>
      <c r="D778" s="91"/>
      <c r="E778" s="91"/>
      <c r="F778" s="91"/>
      <c r="G778" s="91"/>
      <c r="H778" s="91"/>
      <c r="I778" s="91"/>
      <c r="K778" s="91"/>
    </row>
    <row r="779" spans="2:11" ht="12.75">
      <c r="B779" s="91"/>
      <c r="C779" s="91"/>
      <c r="D779" s="91"/>
      <c r="E779" s="91"/>
      <c r="F779" s="91"/>
      <c r="G779" s="91"/>
      <c r="H779" s="91"/>
      <c r="I779" s="91"/>
      <c r="K779" s="91"/>
    </row>
    <row r="780" spans="2:11" ht="12.75">
      <c r="B780" s="91"/>
      <c r="C780" s="91"/>
      <c r="D780" s="91"/>
      <c r="E780" s="91"/>
      <c r="F780" s="91"/>
      <c r="G780" s="91"/>
      <c r="H780" s="91"/>
      <c r="I780" s="91"/>
      <c r="K780" s="91"/>
    </row>
    <row r="781" spans="2:11" ht="12.75">
      <c r="B781" s="91"/>
      <c r="C781" s="91"/>
      <c r="D781" s="91"/>
      <c r="E781" s="91"/>
      <c r="F781" s="91"/>
      <c r="G781" s="91"/>
      <c r="H781" s="91"/>
      <c r="I781" s="91"/>
      <c r="K781" s="91"/>
    </row>
    <row r="782" spans="2:11" ht="12.75">
      <c r="B782" s="91"/>
      <c r="C782" s="91"/>
      <c r="D782" s="91"/>
      <c r="E782" s="91"/>
      <c r="F782" s="91"/>
      <c r="G782" s="91"/>
      <c r="H782" s="91"/>
      <c r="I782" s="91"/>
      <c r="K782" s="91"/>
    </row>
    <row r="783" spans="2:11" ht="12.75">
      <c r="B783" s="91"/>
      <c r="C783" s="91"/>
      <c r="D783" s="91"/>
      <c r="E783" s="91"/>
      <c r="F783" s="91"/>
      <c r="G783" s="91"/>
      <c r="H783" s="91"/>
      <c r="I783" s="91"/>
      <c r="K783" s="91"/>
    </row>
    <row r="784" spans="2:11" ht="12.75">
      <c r="B784" s="91"/>
      <c r="C784" s="91"/>
      <c r="D784" s="91"/>
      <c r="E784" s="91"/>
      <c r="F784" s="91"/>
      <c r="G784" s="91"/>
      <c r="H784" s="91"/>
      <c r="I784" s="91"/>
      <c r="K784" s="91"/>
    </row>
    <row r="785" spans="2:11" ht="12.75">
      <c r="B785" s="91"/>
      <c r="C785" s="91"/>
      <c r="D785" s="91"/>
      <c r="E785" s="91"/>
      <c r="F785" s="91"/>
      <c r="G785" s="91"/>
      <c r="H785" s="91"/>
      <c r="I785" s="91"/>
      <c r="K785" s="91"/>
    </row>
    <row r="786" spans="2:11" ht="12.75">
      <c r="B786" s="91"/>
      <c r="C786" s="91"/>
      <c r="D786" s="91"/>
      <c r="E786" s="91"/>
      <c r="F786" s="91"/>
      <c r="G786" s="91"/>
      <c r="H786" s="91"/>
      <c r="I786" s="91"/>
      <c r="K786" s="91"/>
    </row>
    <row r="787" spans="2:11" ht="12.75">
      <c r="B787" s="91"/>
      <c r="C787" s="91"/>
      <c r="D787" s="91"/>
      <c r="E787" s="91"/>
      <c r="F787" s="91"/>
      <c r="G787" s="91"/>
      <c r="H787" s="91"/>
      <c r="I787" s="91"/>
      <c r="K787" s="91"/>
    </row>
    <row r="788" spans="2:11" ht="12.75">
      <c r="B788" s="91"/>
      <c r="C788" s="91"/>
      <c r="D788" s="91"/>
      <c r="E788" s="91"/>
      <c r="F788" s="91"/>
      <c r="G788" s="91"/>
      <c r="H788" s="91"/>
      <c r="I788" s="91"/>
      <c r="K788" s="91"/>
    </row>
    <row r="789" spans="2:11" ht="12.75">
      <c r="B789" s="91"/>
      <c r="C789" s="91"/>
      <c r="D789" s="91"/>
      <c r="E789" s="91"/>
      <c r="F789" s="91"/>
      <c r="G789" s="91"/>
      <c r="H789" s="91"/>
      <c r="I789" s="91"/>
      <c r="K789" s="91"/>
    </row>
    <row r="790" spans="2:11" ht="12.75">
      <c r="B790" s="91"/>
      <c r="C790" s="91"/>
      <c r="D790" s="91"/>
      <c r="E790" s="91"/>
      <c r="F790" s="91"/>
      <c r="G790" s="91"/>
      <c r="H790" s="91"/>
      <c r="I790" s="91"/>
      <c r="K790" s="91"/>
    </row>
    <row r="791" spans="2:11" ht="12.75">
      <c r="B791" s="91"/>
      <c r="C791" s="91"/>
      <c r="D791" s="91"/>
      <c r="E791" s="91"/>
      <c r="F791" s="91"/>
      <c r="G791" s="91"/>
      <c r="H791" s="91"/>
      <c r="I791" s="91"/>
      <c r="K791" s="91"/>
    </row>
    <row r="792" spans="2:11" ht="12.75">
      <c r="B792" s="91"/>
      <c r="C792" s="91"/>
      <c r="D792" s="91"/>
      <c r="E792" s="91"/>
      <c r="F792" s="91"/>
      <c r="G792" s="91"/>
      <c r="H792" s="91"/>
      <c r="I792" s="91"/>
      <c r="K792" s="91"/>
    </row>
    <row r="793" spans="2:11" ht="12.75">
      <c r="B793" s="91"/>
      <c r="C793" s="91"/>
      <c r="D793" s="91"/>
      <c r="E793" s="91"/>
      <c r="F793" s="91"/>
      <c r="G793" s="91"/>
      <c r="H793" s="91"/>
      <c r="I793" s="91"/>
      <c r="K793" s="91"/>
    </row>
    <row r="794" spans="2:11" ht="12.75">
      <c r="B794" s="91"/>
      <c r="C794" s="91"/>
      <c r="D794" s="91"/>
      <c r="E794" s="91"/>
      <c r="F794" s="91"/>
      <c r="G794" s="91"/>
      <c r="H794" s="91"/>
      <c r="I794" s="91"/>
      <c r="K794" s="91"/>
    </row>
    <row r="795" spans="2:11" ht="12.75">
      <c r="B795" s="91"/>
      <c r="C795" s="91"/>
      <c r="D795" s="91"/>
      <c r="E795" s="91"/>
      <c r="F795" s="91"/>
      <c r="G795" s="91"/>
      <c r="H795" s="91"/>
      <c r="I795" s="91"/>
      <c r="K795" s="91"/>
    </row>
    <row r="796" spans="2:11" ht="12.75">
      <c r="B796" s="91"/>
      <c r="C796" s="91"/>
      <c r="D796" s="91"/>
      <c r="E796" s="91"/>
      <c r="F796" s="91"/>
      <c r="G796" s="91"/>
      <c r="H796" s="91"/>
      <c r="I796" s="91"/>
      <c r="K796" s="91"/>
    </row>
    <row r="797" spans="2:11" ht="12.75">
      <c r="B797" s="91"/>
      <c r="C797" s="91"/>
      <c r="D797" s="91"/>
      <c r="E797" s="91"/>
      <c r="F797" s="91"/>
      <c r="G797" s="91"/>
      <c r="H797" s="91"/>
      <c r="I797" s="91"/>
      <c r="K797" s="91"/>
    </row>
    <row r="798" spans="2:11" ht="12.75">
      <c r="B798" s="91"/>
      <c r="C798" s="91"/>
      <c r="D798" s="91"/>
      <c r="E798" s="91"/>
      <c r="F798" s="91"/>
      <c r="G798" s="91"/>
      <c r="H798" s="91"/>
      <c r="I798" s="91"/>
      <c r="K798" s="91"/>
    </row>
    <row r="799" spans="2:11" ht="12.75">
      <c r="B799" s="91"/>
      <c r="C799" s="91"/>
      <c r="D799" s="91"/>
      <c r="E799" s="91"/>
      <c r="F799" s="91"/>
      <c r="G799" s="91"/>
      <c r="H799" s="91"/>
      <c r="I799" s="91"/>
      <c r="K799" s="91"/>
    </row>
    <row r="800" spans="2:11" ht="12.75">
      <c r="B800" s="91"/>
      <c r="C800" s="91"/>
      <c r="D800" s="91"/>
      <c r="E800" s="91"/>
      <c r="F800" s="91"/>
      <c r="G800" s="91"/>
      <c r="H800" s="91"/>
      <c r="I800" s="91"/>
      <c r="K800" s="91"/>
    </row>
    <row r="801" spans="2:11" ht="12.75">
      <c r="B801" s="91"/>
      <c r="C801" s="91"/>
      <c r="D801" s="91"/>
      <c r="E801" s="91"/>
      <c r="F801" s="91"/>
      <c r="G801" s="91"/>
      <c r="H801" s="91"/>
      <c r="I801" s="91"/>
      <c r="K801" s="91"/>
    </row>
    <row r="802" spans="2:11" ht="12.75">
      <c r="B802" s="91"/>
      <c r="C802" s="91"/>
      <c r="D802" s="91"/>
      <c r="E802" s="91"/>
      <c r="F802" s="91"/>
      <c r="G802" s="91"/>
      <c r="H802" s="91"/>
      <c r="I802" s="91"/>
      <c r="K802" s="91"/>
    </row>
    <row r="803" spans="2:11" ht="12.75">
      <c r="B803" s="91"/>
      <c r="C803" s="91"/>
      <c r="D803" s="91"/>
      <c r="E803" s="91"/>
      <c r="F803" s="91"/>
      <c r="G803" s="91"/>
      <c r="H803" s="91"/>
      <c r="I803" s="91"/>
      <c r="K803" s="91"/>
    </row>
    <row r="804" spans="2:11" ht="12.75">
      <c r="B804" s="91"/>
      <c r="C804" s="91"/>
      <c r="D804" s="91"/>
      <c r="E804" s="91"/>
      <c r="F804" s="91"/>
      <c r="G804" s="91"/>
      <c r="H804" s="91"/>
      <c r="I804" s="91"/>
      <c r="K804" s="91"/>
    </row>
    <row r="805" spans="2:11" ht="12.75">
      <c r="B805" s="91"/>
      <c r="C805" s="91"/>
      <c r="D805" s="91"/>
      <c r="E805" s="91"/>
      <c r="F805" s="91"/>
      <c r="G805" s="91"/>
      <c r="H805" s="91"/>
      <c r="I805" s="91"/>
      <c r="K805" s="91"/>
    </row>
    <row r="806" spans="2:11" ht="12.75">
      <c r="B806" s="91"/>
      <c r="C806" s="91"/>
      <c r="D806" s="91"/>
      <c r="E806" s="91"/>
      <c r="F806" s="91"/>
      <c r="G806" s="91"/>
      <c r="H806" s="91"/>
      <c r="I806" s="91"/>
      <c r="K806" s="91"/>
    </row>
    <row r="807" spans="2:11" ht="12.75">
      <c r="B807" s="91"/>
      <c r="C807" s="91"/>
      <c r="D807" s="91"/>
      <c r="E807" s="91"/>
      <c r="F807" s="91"/>
      <c r="G807" s="91"/>
      <c r="H807" s="91"/>
      <c r="I807" s="91"/>
      <c r="K807" s="91"/>
    </row>
    <row r="808" spans="2:11" ht="12.75">
      <c r="B808" s="91"/>
      <c r="C808" s="91"/>
      <c r="D808" s="91"/>
      <c r="E808" s="91"/>
      <c r="F808" s="91"/>
      <c r="G808" s="91"/>
      <c r="H808" s="91"/>
      <c r="I808" s="91"/>
      <c r="K808" s="91"/>
    </row>
    <row r="809" spans="2:11" ht="12.75">
      <c r="B809" s="91"/>
      <c r="C809" s="91"/>
      <c r="D809" s="91"/>
      <c r="E809" s="91"/>
      <c r="F809" s="91"/>
      <c r="G809" s="91"/>
      <c r="H809" s="91"/>
      <c r="I809" s="91"/>
      <c r="K809" s="91"/>
    </row>
    <row r="810" spans="2:11" ht="12.75">
      <c r="B810" s="91"/>
      <c r="C810" s="91"/>
      <c r="D810" s="91"/>
      <c r="E810" s="91"/>
      <c r="F810" s="91"/>
      <c r="G810" s="91"/>
      <c r="H810" s="91"/>
      <c r="I810" s="91"/>
      <c r="K810" s="91"/>
    </row>
    <row r="811" spans="2:11" ht="12.75">
      <c r="B811" s="91"/>
      <c r="C811" s="91"/>
      <c r="D811" s="91"/>
      <c r="E811" s="91"/>
      <c r="F811" s="91"/>
      <c r="G811" s="91"/>
      <c r="H811" s="91"/>
      <c r="I811" s="91"/>
      <c r="K811" s="91"/>
    </row>
    <row r="812" spans="2:11" ht="12.75">
      <c r="B812" s="91"/>
      <c r="C812" s="91"/>
      <c r="D812" s="91"/>
      <c r="E812" s="91"/>
      <c r="F812" s="91"/>
      <c r="G812" s="91"/>
      <c r="H812" s="91"/>
      <c r="I812" s="91"/>
      <c r="K812" s="91"/>
    </row>
    <row r="813" spans="2:11" ht="12.75">
      <c r="B813" s="91"/>
      <c r="C813" s="91"/>
      <c r="D813" s="91"/>
      <c r="E813" s="91"/>
      <c r="F813" s="91"/>
      <c r="G813" s="91"/>
      <c r="H813" s="91"/>
      <c r="I813" s="91"/>
      <c r="K813" s="91"/>
    </row>
    <row r="814" spans="2:11" ht="12.75">
      <c r="B814" s="91"/>
      <c r="C814" s="91"/>
      <c r="D814" s="91"/>
      <c r="E814" s="91"/>
      <c r="F814" s="91"/>
      <c r="G814" s="91"/>
      <c r="H814" s="91"/>
      <c r="I814" s="91"/>
      <c r="K814" s="91"/>
    </row>
    <row r="815" spans="2:11" ht="12.75">
      <c r="B815" s="91"/>
      <c r="C815" s="91"/>
      <c r="D815" s="91"/>
      <c r="E815" s="91"/>
      <c r="F815" s="91"/>
      <c r="G815" s="91"/>
      <c r="H815" s="91"/>
      <c r="I815" s="91"/>
      <c r="K815" s="91"/>
    </row>
    <row r="816" spans="2:11" ht="12.75">
      <c r="B816" s="91"/>
      <c r="C816" s="91"/>
      <c r="D816" s="91"/>
      <c r="E816" s="91"/>
      <c r="F816" s="91"/>
      <c r="G816" s="91"/>
      <c r="H816" s="91"/>
      <c r="I816" s="91"/>
      <c r="K816" s="91"/>
    </row>
    <row r="817" spans="2:11" ht="12.75">
      <c r="B817" s="91"/>
      <c r="C817" s="91"/>
      <c r="D817" s="91"/>
      <c r="E817" s="91"/>
      <c r="F817" s="91"/>
      <c r="G817" s="91"/>
      <c r="H817" s="91"/>
      <c r="I817" s="91"/>
      <c r="K817" s="91"/>
    </row>
    <row r="818" spans="2:11" ht="12.75">
      <c r="B818" s="91"/>
      <c r="C818" s="91"/>
      <c r="D818" s="91"/>
      <c r="E818" s="91"/>
      <c r="F818" s="91"/>
      <c r="G818" s="91"/>
      <c r="H818" s="91"/>
      <c r="I818" s="91"/>
      <c r="K818" s="91"/>
    </row>
    <row r="819" spans="2:11" ht="12.75">
      <c r="B819" s="91"/>
      <c r="C819" s="91"/>
      <c r="D819" s="91"/>
      <c r="E819" s="91"/>
      <c r="F819" s="91"/>
      <c r="G819" s="91"/>
      <c r="H819" s="91"/>
      <c r="I819" s="91"/>
      <c r="K819" s="91"/>
    </row>
    <row r="820" spans="2:11" ht="12.75">
      <c r="B820" s="91"/>
      <c r="C820" s="91"/>
      <c r="D820" s="91"/>
      <c r="E820" s="91"/>
      <c r="F820" s="91"/>
      <c r="G820" s="91"/>
      <c r="H820" s="91"/>
      <c r="I820" s="91"/>
      <c r="K820" s="91"/>
    </row>
    <row r="821" spans="2:11" ht="12.75">
      <c r="B821" s="91"/>
      <c r="C821" s="91"/>
      <c r="D821" s="91"/>
      <c r="E821" s="91"/>
      <c r="F821" s="91"/>
      <c r="G821" s="91"/>
      <c r="H821" s="91"/>
      <c r="I821" s="91"/>
      <c r="K821" s="91"/>
    </row>
    <row r="822" spans="2:11" ht="12.75">
      <c r="B822" s="91"/>
      <c r="C822" s="91"/>
      <c r="D822" s="91"/>
      <c r="E822" s="91"/>
      <c r="F822" s="91"/>
      <c r="G822" s="91"/>
      <c r="H822" s="91"/>
      <c r="I822" s="91"/>
      <c r="K822" s="91"/>
    </row>
    <row r="823" spans="2:11" ht="12.75">
      <c r="B823" s="91"/>
      <c r="C823" s="91"/>
      <c r="D823" s="91"/>
      <c r="E823" s="91"/>
      <c r="F823" s="91"/>
      <c r="G823" s="91"/>
      <c r="H823" s="91"/>
      <c r="I823" s="91"/>
      <c r="K823" s="91"/>
    </row>
    <row r="824" spans="2:11" ht="12.75">
      <c r="B824" s="91"/>
      <c r="C824" s="91"/>
      <c r="D824" s="91"/>
      <c r="E824" s="91"/>
      <c r="F824" s="91"/>
      <c r="G824" s="91"/>
      <c r="H824" s="91"/>
      <c r="I824" s="91"/>
      <c r="K824" s="91"/>
    </row>
    <row r="825" spans="2:11" ht="12.75">
      <c r="B825" s="91"/>
      <c r="C825" s="91"/>
      <c r="D825" s="91"/>
      <c r="E825" s="91"/>
      <c r="F825" s="91"/>
      <c r="G825" s="91"/>
      <c r="H825" s="91"/>
      <c r="I825" s="91"/>
      <c r="K825" s="91"/>
    </row>
    <row r="826" spans="2:11" ht="12.75">
      <c r="B826" s="91"/>
      <c r="C826" s="91"/>
      <c r="D826" s="91"/>
      <c r="E826" s="91"/>
      <c r="F826" s="91"/>
      <c r="G826" s="91"/>
      <c r="H826" s="91"/>
      <c r="I826" s="91"/>
      <c r="K826" s="91"/>
    </row>
    <row r="827" spans="2:11" ht="12.75">
      <c r="B827" s="91"/>
      <c r="C827" s="91"/>
      <c r="D827" s="91"/>
      <c r="E827" s="91"/>
      <c r="F827" s="91"/>
      <c r="G827" s="91"/>
      <c r="H827" s="91"/>
      <c r="I827" s="91"/>
      <c r="K827" s="91"/>
    </row>
    <row r="828" spans="2:11" ht="12.75">
      <c r="B828" s="91"/>
      <c r="C828" s="91"/>
      <c r="D828" s="91"/>
      <c r="E828" s="91"/>
      <c r="F828" s="91"/>
      <c r="G828" s="91"/>
      <c r="H828" s="91"/>
      <c r="I828" s="91"/>
      <c r="K828" s="91"/>
    </row>
    <row r="829" spans="2:11" ht="12.75">
      <c r="B829" s="91"/>
      <c r="C829" s="91"/>
      <c r="D829" s="91"/>
      <c r="E829" s="91"/>
      <c r="F829" s="91"/>
      <c r="G829" s="91"/>
      <c r="H829" s="91"/>
      <c r="I829" s="91"/>
      <c r="K829" s="91"/>
    </row>
    <row r="830" spans="2:11" ht="12.75">
      <c r="B830" s="91"/>
      <c r="C830" s="91"/>
      <c r="D830" s="91"/>
      <c r="E830" s="91"/>
      <c r="F830" s="91"/>
      <c r="G830" s="91"/>
      <c r="H830" s="91"/>
      <c r="I830" s="91"/>
      <c r="K830" s="91"/>
    </row>
    <row r="831" spans="2:11" ht="12.75">
      <c r="B831" s="91"/>
      <c r="C831" s="91"/>
      <c r="D831" s="91"/>
      <c r="E831" s="91"/>
      <c r="F831" s="91"/>
      <c r="G831" s="91"/>
      <c r="H831" s="91"/>
      <c r="I831" s="91"/>
      <c r="K831" s="91"/>
    </row>
    <row r="832" spans="2:11" ht="12.75">
      <c r="B832" s="91"/>
      <c r="C832" s="91"/>
      <c r="D832" s="91"/>
      <c r="E832" s="91"/>
      <c r="F832" s="91"/>
      <c r="G832" s="91"/>
      <c r="H832" s="91"/>
      <c r="I832" s="91"/>
      <c r="K832" s="91"/>
    </row>
    <row r="833" spans="2:11" ht="12.75">
      <c r="B833" s="91"/>
      <c r="C833" s="91"/>
      <c r="D833" s="91"/>
      <c r="E833" s="91"/>
      <c r="F833" s="91"/>
      <c r="G833" s="91"/>
      <c r="H833" s="91"/>
      <c r="I833" s="91"/>
      <c r="K833" s="91"/>
    </row>
    <row r="834" spans="2:11" ht="12.75">
      <c r="B834" s="91"/>
      <c r="C834" s="91"/>
      <c r="D834" s="91"/>
      <c r="E834" s="91"/>
      <c r="F834" s="91"/>
      <c r="G834" s="91"/>
      <c r="H834" s="91"/>
      <c r="I834" s="91"/>
      <c r="K834" s="91"/>
    </row>
    <row r="835" spans="2:11" ht="12.75">
      <c r="B835" s="91"/>
      <c r="C835" s="91"/>
      <c r="D835" s="91"/>
      <c r="E835" s="91"/>
      <c r="F835" s="91"/>
      <c r="G835" s="91"/>
      <c r="H835" s="91"/>
      <c r="I835" s="91"/>
      <c r="K835" s="91"/>
    </row>
    <row r="836" spans="2:11" ht="12.75">
      <c r="B836" s="91"/>
      <c r="C836" s="91"/>
      <c r="D836" s="91"/>
      <c r="E836" s="91"/>
      <c r="F836" s="91"/>
      <c r="G836" s="91"/>
      <c r="H836" s="91"/>
      <c r="I836" s="91"/>
      <c r="K836" s="91"/>
    </row>
    <row r="837" spans="2:11" ht="12.75">
      <c r="B837" s="91"/>
      <c r="C837" s="91"/>
      <c r="D837" s="91"/>
      <c r="E837" s="91"/>
      <c r="F837" s="91"/>
      <c r="G837" s="91"/>
      <c r="H837" s="91"/>
      <c r="I837" s="91"/>
      <c r="K837" s="91"/>
    </row>
    <row r="838" spans="2:11" ht="12.75">
      <c r="B838" s="91"/>
      <c r="C838" s="91"/>
      <c r="D838" s="91"/>
      <c r="E838" s="91"/>
      <c r="F838" s="91"/>
      <c r="G838" s="91"/>
      <c r="H838" s="91"/>
      <c r="I838" s="91"/>
      <c r="K838" s="91"/>
    </row>
    <row r="839" spans="2:11" ht="12.75">
      <c r="B839" s="91"/>
      <c r="C839" s="91"/>
      <c r="D839" s="91"/>
      <c r="E839" s="91"/>
      <c r="F839" s="91"/>
      <c r="G839" s="91"/>
      <c r="H839" s="91"/>
      <c r="I839" s="91"/>
      <c r="K839" s="91"/>
    </row>
    <row r="840" spans="2:11" ht="12.75">
      <c r="B840" s="91"/>
      <c r="C840" s="91"/>
      <c r="D840" s="91"/>
      <c r="E840" s="91"/>
      <c r="F840" s="91"/>
      <c r="G840" s="91"/>
      <c r="H840" s="91"/>
      <c r="I840" s="91"/>
      <c r="K840" s="91"/>
    </row>
    <row r="841" spans="2:11" ht="12.75">
      <c r="B841" s="91"/>
      <c r="C841" s="91"/>
      <c r="D841" s="91"/>
      <c r="E841" s="91"/>
      <c r="F841" s="91"/>
      <c r="G841" s="91"/>
      <c r="H841" s="91"/>
      <c r="I841" s="91"/>
      <c r="K841" s="91"/>
    </row>
    <row r="842" spans="2:11" ht="12.75">
      <c r="B842" s="91"/>
      <c r="C842" s="91"/>
      <c r="D842" s="91"/>
      <c r="E842" s="91"/>
      <c r="F842" s="91"/>
      <c r="G842" s="91"/>
      <c r="H842" s="91"/>
      <c r="I842" s="91"/>
      <c r="K842" s="91"/>
    </row>
    <row r="843" spans="2:11" ht="12.75">
      <c r="B843" s="91"/>
      <c r="C843" s="91"/>
      <c r="D843" s="91"/>
      <c r="E843" s="91"/>
      <c r="F843" s="91"/>
      <c r="G843" s="91"/>
      <c r="H843" s="91"/>
      <c r="I843" s="91"/>
      <c r="K843" s="91"/>
    </row>
    <row r="844" spans="2:11" ht="12.75">
      <c r="B844" s="91"/>
      <c r="C844" s="91"/>
      <c r="D844" s="91"/>
      <c r="E844" s="91"/>
      <c r="F844" s="91"/>
      <c r="G844" s="91"/>
      <c r="H844" s="91"/>
      <c r="I844" s="91"/>
      <c r="K844" s="91"/>
    </row>
    <row r="845" spans="2:11" ht="12.75">
      <c r="B845" s="91"/>
      <c r="C845" s="91"/>
      <c r="D845" s="91"/>
      <c r="E845" s="91"/>
      <c r="F845" s="91"/>
      <c r="G845" s="91"/>
      <c r="H845" s="91"/>
      <c r="I845" s="91"/>
      <c r="K845" s="91"/>
    </row>
    <row r="846" spans="2:11" ht="12.75">
      <c r="B846" s="91"/>
      <c r="C846" s="91"/>
      <c r="D846" s="91"/>
      <c r="E846" s="91"/>
      <c r="F846" s="91"/>
      <c r="G846" s="91"/>
      <c r="H846" s="91"/>
      <c r="I846" s="91"/>
      <c r="K846" s="91"/>
    </row>
    <row r="847" spans="2:11" ht="12.75">
      <c r="B847" s="91"/>
      <c r="C847" s="91"/>
      <c r="D847" s="91"/>
      <c r="E847" s="91"/>
      <c r="F847" s="91"/>
      <c r="G847" s="91"/>
      <c r="H847" s="91"/>
      <c r="I847" s="91"/>
      <c r="K847" s="91"/>
    </row>
    <row r="848" spans="2:11" ht="12.75">
      <c r="B848" s="91"/>
      <c r="C848" s="91"/>
      <c r="D848" s="91"/>
      <c r="E848" s="91"/>
      <c r="F848" s="91"/>
      <c r="G848" s="91"/>
      <c r="H848" s="91"/>
      <c r="I848" s="91"/>
      <c r="K848" s="91"/>
    </row>
    <row r="849" spans="2:11" ht="12.75">
      <c r="B849" s="91"/>
      <c r="C849" s="91"/>
      <c r="D849" s="91"/>
      <c r="E849" s="91"/>
      <c r="F849" s="91"/>
      <c r="G849" s="91"/>
      <c r="H849" s="91"/>
      <c r="I849" s="91"/>
      <c r="K849" s="91"/>
    </row>
    <row r="850" spans="2:11" ht="12.75">
      <c r="B850" s="91"/>
      <c r="C850" s="91"/>
      <c r="D850" s="91"/>
      <c r="E850" s="91"/>
      <c r="F850" s="91"/>
      <c r="G850" s="91"/>
      <c r="H850" s="91"/>
      <c r="I850" s="91"/>
      <c r="K850" s="91"/>
    </row>
    <row r="851" spans="2:11" ht="12.75">
      <c r="B851" s="91"/>
      <c r="C851" s="91"/>
      <c r="D851" s="91"/>
      <c r="E851" s="91"/>
      <c r="F851" s="91"/>
      <c r="G851" s="91"/>
      <c r="H851" s="91"/>
      <c r="I851" s="91"/>
      <c r="K851" s="91"/>
    </row>
    <row r="852" spans="2:11" ht="12.75">
      <c r="B852" s="91"/>
      <c r="C852" s="91"/>
      <c r="D852" s="91"/>
      <c r="E852" s="91"/>
      <c r="F852" s="91"/>
      <c r="G852" s="91"/>
      <c r="H852" s="91"/>
      <c r="I852" s="91"/>
      <c r="K852" s="91"/>
    </row>
    <row r="853" spans="2:11" ht="12.75">
      <c r="B853" s="91"/>
      <c r="C853" s="91"/>
      <c r="D853" s="91"/>
      <c r="E853" s="91"/>
      <c r="F853" s="91"/>
      <c r="G853" s="91"/>
      <c r="H853" s="91"/>
      <c r="I853" s="91"/>
      <c r="K853" s="91"/>
    </row>
    <row r="854" spans="2:11" ht="12.75">
      <c r="B854" s="91"/>
      <c r="C854" s="91"/>
      <c r="D854" s="91"/>
      <c r="E854" s="91"/>
      <c r="F854" s="91"/>
      <c r="G854" s="91"/>
      <c r="H854" s="91"/>
      <c r="I854" s="91"/>
      <c r="K854" s="91"/>
    </row>
    <row r="855" spans="2:11" ht="12.75">
      <c r="B855" s="91"/>
      <c r="C855" s="91"/>
      <c r="D855" s="91"/>
      <c r="E855" s="91"/>
      <c r="F855" s="91"/>
      <c r="G855" s="91"/>
      <c r="H855" s="91"/>
      <c r="I855" s="91"/>
      <c r="K855" s="91"/>
    </row>
    <row r="856" spans="2:11" ht="12.75">
      <c r="B856" s="91"/>
      <c r="C856" s="91"/>
      <c r="D856" s="91"/>
      <c r="E856" s="91"/>
      <c r="F856" s="91"/>
      <c r="G856" s="91"/>
      <c r="H856" s="91"/>
      <c r="I856" s="91"/>
      <c r="K856" s="91"/>
    </row>
    <row r="857" spans="2:11" ht="12.75">
      <c r="B857" s="91"/>
      <c r="C857" s="91"/>
      <c r="D857" s="91"/>
      <c r="E857" s="91"/>
      <c r="F857" s="91"/>
      <c r="G857" s="91"/>
      <c r="H857" s="91"/>
      <c r="I857" s="91"/>
      <c r="K857" s="91"/>
    </row>
    <row r="858" spans="2:11" ht="12.75">
      <c r="B858" s="91"/>
      <c r="C858" s="91"/>
      <c r="D858" s="91"/>
      <c r="E858" s="91"/>
      <c r="F858" s="91"/>
      <c r="G858" s="91"/>
      <c r="H858" s="91"/>
      <c r="I858" s="91"/>
      <c r="K858" s="91"/>
    </row>
    <row r="859" spans="2:11" ht="12.75">
      <c r="B859" s="91"/>
      <c r="C859" s="91"/>
      <c r="D859" s="91"/>
      <c r="E859" s="91"/>
      <c r="F859" s="91"/>
      <c r="G859" s="91"/>
      <c r="H859" s="91"/>
      <c r="I859" s="91"/>
      <c r="K859" s="91"/>
    </row>
    <row r="860" spans="2:11" ht="12.75">
      <c r="B860" s="91"/>
      <c r="C860" s="91"/>
      <c r="D860" s="91"/>
      <c r="E860" s="91"/>
      <c r="F860" s="91"/>
      <c r="G860" s="91"/>
      <c r="H860" s="91"/>
      <c r="I860" s="91"/>
      <c r="K860" s="91"/>
    </row>
    <row r="861" spans="2:11" ht="12.75">
      <c r="B861" s="91"/>
      <c r="C861" s="91"/>
      <c r="D861" s="91"/>
      <c r="E861" s="91"/>
      <c r="F861" s="91"/>
      <c r="G861" s="91"/>
      <c r="H861" s="91"/>
      <c r="I861" s="91"/>
      <c r="K861" s="91"/>
    </row>
    <row r="862" spans="2:11" ht="12.75">
      <c r="B862" s="91"/>
      <c r="C862" s="91"/>
      <c r="D862" s="91"/>
      <c r="E862" s="91"/>
      <c r="F862" s="91"/>
      <c r="G862" s="91"/>
      <c r="H862" s="91"/>
      <c r="I862" s="91"/>
      <c r="K862" s="91"/>
    </row>
    <row r="863" spans="2:11" ht="12.75">
      <c r="B863" s="91"/>
      <c r="C863" s="91"/>
      <c r="D863" s="91"/>
      <c r="E863" s="91"/>
      <c r="F863" s="91"/>
      <c r="G863" s="91"/>
      <c r="H863" s="91"/>
      <c r="I863" s="91"/>
      <c r="K863" s="91"/>
    </row>
    <row r="864" spans="2:11" ht="12.75">
      <c r="B864" s="91"/>
      <c r="C864" s="91"/>
      <c r="D864" s="91"/>
      <c r="E864" s="91"/>
      <c r="F864" s="91"/>
      <c r="G864" s="91"/>
      <c r="H864" s="91"/>
      <c r="I864" s="91"/>
      <c r="K864" s="91"/>
    </row>
    <row r="865" spans="2:11" ht="12.75">
      <c r="B865" s="91"/>
      <c r="C865" s="91"/>
      <c r="D865" s="91"/>
      <c r="E865" s="91"/>
      <c r="F865" s="91"/>
      <c r="G865" s="91"/>
      <c r="H865" s="91"/>
      <c r="I865" s="91"/>
      <c r="K865" s="91"/>
    </row>
    <row r="866" spans="2:11" ht="12.75">
      <c r="B866" s="91"/>
      <c r="C866" s="91"/>
      <c r="D866" s="91"/>
      <c r="E866" s="91"/>
      <c r="F866" s="91"/>
      <c r="G866" s="91"/>
      <c r="H866" s="91"/>
      <c r="I866" s="91"/>
      <c r="K866" s="91"/>
    </row>
    <row r="867" spans="2:11" ht="12.75">
      <c r="B867" s="91"/>
      <c r="C867" s="91"/>
      <c r="D867" s="91"/>
      <c r="E867" s="91"/>
      <c r="F867" s="91"/>
      <c r="G867" s="91"/>
      <c r="H867" s="91"/>
      <c r="I867" s="91"/>
      <c r="K867" s="91"/>
    </row>
    <row r="868" spans="2:11" ht="12.75">
      <c r="B868" s="91"/>
      <c r="C868" s="91"/>
      <c r="D868" s="91"/>
      <c r="E868" s="91"/>
      <c r="F868" s="91"/>
      <c r="G868" s="91"/>
      <c r="H868" s="91"/>
      <c r="I868" s="91"/>
      <c r="K868" s="91"/>
    </row>
    <row r="869" spans="2:11" ht="12.75">
      <c r="B869" s="91"/>
      <c r="C869" s="91"/>
      <c r="D869" s="91"/>
      <c r="E869" s="91"/>
      <c r="F869" s="91"/>
      <c r="G869" s="91"/>
      <c r="H869" s="91"/>
      <c r="I869" s="91"/>
      <c r="K869" s="91"/>
    </row>
    <row r="870" spans="2:11" ht="12.75">
      <c r="B870" s="91"/>
      <c r="C870" s="91"/>
      <c r="D870" s="91"/>
      <c r="E870" s="91"/>
      <c r="F870" s="91"/>
      <c r="G870" s="91"/>
      <c r="H870" s="91"/>
      <c r="I870" s="91"/>
      <c r="K870" s="91"/>
    </row>
    <row r="871" spans="2:11" ht="12.75">
      <c r="B871" s="91"/>
      <c r="C871" s="91"/>
      <c r="D871" s="91"/>
      <c r="E871" s="91"/>
      <c r="F871" s="91"/>
      <c r="G871" s="91"/>
      <c r="H871" s="91"/>
      <c r="I871" s="91"/>
      <c r="K871" s="91"/>
    </row>
    <row r="872" spans="2:11" ht="12.75">
      <c r="B872" s="91"/>
      <c r="C872" s="91"/>
      <c r="D872" s="91"/>
      <c r="E872" s="91"/>
      <c r="F872" s="91"/>
      <c r="G872" s="91"/>
      <c r="H872" s="91"/>
      <c r="I872" s="91"/>
      <c r="K872" s="91"/>
    </row>
    <row r="873" spans="2:11" ht="12.75">
      <c r="B873" s="91"/>
      <c r="C873" s="91"/>
      <c r="D873" s="91"/>
      <c r="E873" s="91"/>
      <c r="F873" s="91"/>
      <c r="G873" s="91"/>
      <c r="H873" s="91"/>
      <c r="I873" s="91"/>
      <c r="K873" s="91"/>
    </row>
    <row r="874" spans="2:11" ht="12.75">
      <c r="B874" s="91"/>
      <c r="C874" s="91"/>
      <c r="D874" s="91"/>
      <c r="E874" s="91"/>
      <c r="F874" s="91"/>
      <c r="G874" s="91"/>
      <c r="H874" s="91"/>
      <c r="I874" s="91"/>
      <c r="K874" s="9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2"/>
  <sheetViews>
    <sheetView workbookViewId="0" topLeftCell="A90">
      <selection activeCell="K103" sqref="K103"/>
    </sheetView>
  </sheetViews>
  <sheetFormatPr defaultColWidth="9.140625" defaultRowHeight="12.75"/>
  <cols>
    <col min="1" max="1" width="20.140625" style="0" customWidth="1"/>
    <col min="8" max="8" width="8.8515625" style="0" customWidth="1"/>
  </cols>
  <sheetData>
    <row r="1" s="85" customFormat="1" ht="14.25">
      <c r="A1" s="88" t="s">
        <v>229</v>
      </c>
    </row>
    <row r="2" spans="1:8" s="106" customFormat="1" ht="12.75" customHeight="1">
      <c r="A2" s="62" t="s">
        <v>287</v>
      </c>
      <c r="B2" s="105"/>
      <c r="C2" s="105"/>
      <c r="D2" s="105"/>
      <c r="E2" s="105"/>
      <c r="F2" s="105"/>
      <c r="G2" s="105"/>
      <c r="H2" s="105" t="s">
        <v>257</v>
      </c>
    </row>
    <row r="3" spans="1:8" s="91" customFormat="1" ht="14.25">
      <c r="A3" s="107"/>
      <c r="B3" s="147" t="s">
        <v>277</v>
      </c>
      <c r="C3" s="148" t="s">
        <v>278</v>
      </c>
      <c r="D3" s="147" t="s">
        <v>279</v>
      </c>
      <c r="E3" s="148" t="s">
        <v>280</v>
      </c>
      <c r="F3" s="147" t="s">
        <v>281</v>
      </c>
      <c r="G3" s="147" t="s">
        <v>282</v>
      </c>
      <c r="H3" s="148" t="s">
        <v>283</v>
      </c>
    </row>
    <row r="4" spans="1:9" s="85" customFormat="1" ht="12.75">
      <c r="A4" s="65" t="s">
        <v>59</v>
      </c>
      <c r="B4" s="66">
        <v>55837</v>
      </c>
      <c r="C4" s="67">
        <v>3112</v>
      </c>
      <c r="D4" s="68">
        <v>237</v>
      </c>
      <c r="E4" s="66">
        <v>253</v>
      </c>
      <c r="F4" s="66">
        <v>1106</v>
      </c>
      <c r="G4" s="67">
        <v>18322</v>
      </c>
      <c r="H4" s="68">
        <v>134</v>
      </c>
      <c r="I4" s="84"/>
    </row>
    <row r="5" spans="1:8" s="85" customFormat="1" ht="12.75">
      <c r="A5" s="69" t="s">
        <v>60</v>
      </c>
      <c r="B5" s="70">
        <v>2485</v>
      </c>
      <c r="C5" s="71">
        <v>119</v>
      </c>
      <c r="D5" s="71">
        <v>9</v>
      </c>
      <c r="E5" s="70">
        <v>2</v>
      </c>
      <c r="F5" s="70">
        <v>6</v>
      </c>
      <c r="G5" s="71">
        <v>588</v>
      </c>
      <c r="H5" s="71">
        <v>23</v>
      </c>
    </row>
    <row r="6" spans="1:8" s="85" customFormat="1" ht="12.75">
      <c r="A6" s="53" t="s">
        <v>61</v>
      </c>
      <c r="B6" s="72">
        <v>187</v>
      </c>
      <c r="C6" s="73">
        <v>7</v>
      </c>
      <c r="D6" s="73">
        <v>1</v>
      </c>
      <c r="E6" s="72">
        <v>0</v>
      </c>
      <c r="F6" s="72">
        <v>0</v>
      </c>
      <c r="G6" s="73">
        <v>38</v>
      </c>
      <c r="H6" s="73">
        <v>2</v>
      </c>
    </row>
    <row r="7" spans="1:8" s="85" customFormat="1" ht="12.75">
      <c r="A7" s="53" t="s">
        <v>62</v>
      </c>
      <c r="B7" s="72">
        <v>553</v>
      </c>
      <c r="C7" s="73">
        <v>20</v>
      </c>
      <c r="D7" s="73">
        <v>3</v>
      </c>
      <c r="E7" s="72">
        <v>2</v>
      </c>
      <c r="F7" s="72">
        <v>1</v>
      </c>
      <c r="G7" s="73">
        <v>93</v>
      </c>
      <c r="H7" s="73">
        <v>7</v>
      </c>
    </row>
    <row r="8" spans="1:8" s="85" customFormat="1" ht="12.75">
      <c r="A8" s="53" t="s">
        <v>63</v>
      </c>
      <c r="B8" s="72">
        <v>198</v>
      </c>
      <c r="C8" s="73">
        <v>8</v>
      </c>
      <c r="D8" s="73">
        <v>0</v>
      </c>
      <c r="E8" s="72">
        <v>0</v>
      </c>
      <c r="F8" s="72">
        <v>0</v>
      </c>
      <c r="G8" s="73">
        <v>20</v>
      </c>
      <c r="H8" s="73">
        <v>2</v>
      </c>
    </row>
    <row r="9" spans="1:8" s="85" customFormat="1" ht="12.75">
      <c r="A9" s="53" t="s">
        <v>64</v>
      </c>
      <c r="B9" s="72">
        <v>336</v>
      </c>
      <c r="C9" s="73">
        <v>7</v>
      </c>
      <c r="D9" s="73">
        <v>3</v>
      </c>
      <c r="E9" s="72">
        <v>0</v>
      </c>
      <c r="F9" s="72">
        <v>0</v>
      </c>
      <c r="G9" s="73">
        <v>55</v>
      </c>
      <c r="H9" s="73">
        <v>2</v>
      </c>
    </row>
    <row r="10" spans="1:8" s="85" customFormat="1" ht="12.75">
      <c r="A10" s="53" t="s">
        <v>65</v>
      </c>
      <c r="B10" s="72">
        <v>288</v>
      </c>
      <c r="C10" s="73">
        <v>8</v>
      </c>
      <c r="D10" s="73">
        <v>0</v>
      </c>
      <c r="E10" s="72">
        <v>0</v>
      </c>
      <c r="F10" s="72">
        <v>0</v>
      </c>
      <c r="G10" s="73">
        <v>81</v>
      </c>
      <c r="H10" s="73">
        <v>4</v>
      </c>
    </row>
    <row r="11" spans="1:8" s="85" customFormat="1" ht="12.75">
      <c r="A11" s="53" t="s">
        <v>66</v>
      </c>
      <c r="B11" s="72">
        <v>302</v>
      </c>
      <c r="C11" s="73">
        <v>41</v>
      </c>
      <c r="D11" s="73">
        <v>0</v>
      </c>
      <c r="E11" s="72">
        <v>0</v>
      </c>
      <c r="F11" s="72">
        <v>4</v>
      </c>
      <c r="G11" s="73">
        <v>224</v>
      </c>
      <c r="H11" s="73">
        <v>3</v>
      </c>
    </row>
    <row r="12" spans="1:8" s="85" customFormat="1" ht="12.75">
      <c r="A12" s="53" t="s">
        <v>67</v>
      </c>
      <c r="B12" s="72">
        <v>286</v>
      </c>
      <c r="C12" s="73">
        <v>14</v>
      </c>
      <c r="D12" s="73">
        <v>1</v>
      </c>
      <c r="E12" s="72">
        <v>0</v>
      </c>
      <c r="F12" s="72">
        <v>0</v>
      </c>
      <c r="G12" s="73">
        <v>45</v>
      </c>
      <c r="H12" s="73">
        <v>3</v>
      </c>
    </row>
    <row r="13" spans="1:8" s="85" customFormat="1" ht="12.75">
      <c r="A13" s="53" t="s">
        <v>68</v>
      </c>
      <c r="B13" s="72">
        <v>335</v>
      </c>
      <c r="C13" s="73">
        <v>14</v>
      </c>
      <c r="D13" s="73">
        <v>1</v>
      </c>
      <c r="E13" s="72">
        <v>0</v>
      </c>
      <c r="F13" s="72">
        <v>1</v>
      </c>
      <c r="G13" s="73">
        <v>32</v>
      </c>
      <c r="H13" s="73">
        <v>0</v>
      </c>
    </row>
    <row r="14" spans="1:8" s="85" customFormat="1" ht="12.75">
      <c r="A14" s="74" t="s">
        <v>69</v>
      </c>
      <c r="B14" s="70">
        <v>6870</v>
      </c>
      <c r="C14" s="75">
        <v>213</v>
      </c>
      <c r="D14" s="75">
        <v>20</v>
      </c>
      <c r="E14" s="70">
        <v>14</v>
      </c>
      <c r="F14" s="70">
        <v>46</v>
      </c>
      <c r="G14" s="75">
        <v>1308</v>
      </c>
      <c r="H14" s="75">
        <v>13</v>
      </c>
    </row>
    <row r="15" spans="1:8" s="85" customFormat="1" ht="12.75">
      <c r="A15" s="53" t="s">
        <v>70</v>
      </c>
      <c r="B15" s="72">
        <v>2105</v>
      </c>
      <c r="C15" s="73">
        <v>36</v>
      </c>
      <c r="D15" s="73">
        <v>4</v>
      </c>
      <c r="E15" s="72">
        <v>4</v>
      </c>
      <c r="F15" s="72">
        <v>7</v>
      </c>
      <c r="G15" s="73">
        <v>409</v>
      </c>
      <c r="H15" s="73">
        <v>0</v>
      </c>
    </row>
    <row r="16" spans="1:8" s="85" customFormat="1" ht="12.75">
      <c r="A16" s="53" t="s">
        <v>71</v>
      </c>
      <c r="B16" s="72">
        <v>1732</v>
      </c>
      <c r="C16" s="73">
        <v>37</v>
      </c>
      <c r="D16" s="73">
        <v>4</v>
      </c>
      <c r="E16" s="72">
        <v>3</v>
      </c>
      <c r="F16" s="72">
        <v>7</v>
      </c>
      <c r="G16" s="73">
        <v>223</v>
      </c>
      <c r="H16" s="73">
        <v>7</v>
      </c>
    </row>
    <row r="17" spans="1:8" s="85" customFormat="1" ht="12.75">
      <c r="A17" s="53" t="s">
        <v>72</v>
      </c>
      <c r="B17" s="72">
        <v>356</v>
      </c>
      <c r="C17" s="73">
        <v>21</v>
      </c>
      <c r="D17" s="73">
        <v>0</v>
      </c>
      <c r="E17" s="72">
        <v>1</v>
      </c>
      <c r="F17" s="72">
        <v>9</v>
      </c>
      <c r="G17" s="73">
        <v>79</v>
      </c>
      <c r="H17" s="73">
        <v>0</v>
      </c>
    </row>
    <row r="18" spans="1:8" s="85" customFormat="1" ht="12.75">
      <c r="A18" s="53" t="s">
        <v>73</v>
      </c>
      <c r="B18" s="72">
        <v>682</v>
      </c>
      <c r="C18" s="73">
        <v>23</v>
      </c>
      <c r="D18" s="73">
        <v>5</v>
      </c>
      <c r="E18" s="72">
        <v>3</v>
      </c>
      <c r="F18" s="72">
        <v>9</v>
      </c>
      <c r="G18" s="73">
        <v>135</v>
      </c>
      <c r="H18" s="73">
        <v>1</v>
      </c>
    </row>
    <row r="19" spans="1:8" s="85" customFormat="1" ht="12.75">
      <c r="A19" s="53" t="s">
        <v>74</v>
      </c>
      <c r="B19" s="72">
        <v>550</v>
      </c>
      <c r="C19" s="73">
        <v>19</v>
      </c>
      <c r="D19" s="73">
        <v>2</v>
      </c>
      <c r="E19" s="72">
        <v>0</v>
      </c>
      <c r="F19" s="72">
        <v>2</v>
      </c>
      <c r="G19" s="73">
        <v>144</v>
      </c>
      <c r="H19" s="73">
        <v>1</v>
      </c>
    </row>
    <row r="20" spans="1:8" s="85" customFormat="1" ht="12.75">
      <c r="A20" s="53" t="s">
        <v>75</v>
      </c>
      <c r="B20" s="72">
        <v>325</v>
      </c>
      <c r="C20" s="73">
        <v>27</v>
      </c>
      <c r="D20" s="73">
        <v>1</v>
      </c>
      <c r="E20" s="72">
        <v>0</v>
      </c>
      <c r="F20" s="72">
        <v>3</v>
      </c>
      <c r="G20" s="73">
        <v>153</v>
      </c>
      <c r="H20" s="73">
        <v>1</v>
      </c>
    </row>
    <row r="21" spans="1:8" s="85" customFormat="1" ht="12.75">
      <c r="A21" s="53" t="s">
        <v>76</v>
      </c>
      <c r="B21" s="72">
        <v>1120</v>
      </c>
      <c r="C21" s="73">
        <v>50</v>
      </c>
      <c r="D21" s="73">
        <v>4</v>
      </c>
      <c r="E21" s="72">
        <v>3</v>
      </c>
      <c r="F21" s="72">
        <v>9</v>
      </c>
      <c r="G21" s="73">
        <v>165</v>
      </c>
      <c r="H21" s="73">
        <v>3</v>
      </c>
    </row>
    <row r="22" spans="1:8" s="85" customFormat="1" ht="12.75">
      <c r="A22" s="74" t="s">
        <v>77</v>
      </c>
      <c r="B22" s="70">
        <v>5070</v>
      </c>
      <c r="C22" s="75">
        <v>193</v>
      </c>
      <c r="D22" s="75">
        <v>22</v>
      </c>
      <c r="E22" s="70">
        <v>11</v>
      </c>
      <c r="F22" s="70">
        <v>70</v>
      </c>
      <c r="G22" s="75">
        <v>1090</v>
      </c>
      <c r="H22" s="75">
        <v>13</v>
      </c>
    </row>
    <row r="23" spans="1:8" s="85" customFormat="1" ht="12.75">
      <c r="A23" s="53" t="s">
        <v>78</v>
      </c>
      <c r="B23" s="72">
        <v>340</v>
      </c>
      <c r="C23" s="73">
        <v>12</v>
      </c>
      <c r="D23" s="73">
        <v>3</v>
      </c>
      <c r="E23" s="72">
        <v>2</v>
      </c>
      <c r="F23" s="72">
        <v>7</v>
      </c>
      <c r="G23" s="73">
        <v>85</v>
      </c>
      <c r="H23" s="73">
        <v>1</v>
      </c>
    </row>
    <row r="24" spans="1:8" s="85" customFormat="1" ht="12.75">
      <c r="A24" s="53" t="s">
        <v>79</v>
      </c>
      <c r="B24" s="72">
        <v>486</v>
      </c>
      <c r="C24" s="73">
        <v>28</v>
      </c>
      <c r="D24" s="73">
        <v>1</v>
      </c>
      <c r="E24" s="72">
        <v>0</v>
      </c>
      <c r="F24" s="72">
        <v>0</v>
      </c>
      <c r="G24" s="73">
        <v>148</v>
      </c>
      <c r="H24" s="73">
        <v>0</v>
      </c>
    </row>
    <row r="25" spans="1:8" s="85" customFormat="1" ht="12.75">
      <c r="A25" s="53" t="s">
        <v>80</v>
      </c>
      <c r="B25" s="72">
        <v>260</v>
      </c>
      <c r="C25" s="73">
        <v>7</v>
      </c>
      <c r="D25" s="73">
        <v>1</v>
      </c>
      <c r="E25" s="72">
        <v>0</v>
      </c>
      <c r="F25" s="72">
        <v>2</v>
      </c>
      <c r="G25" s="73">
        <v>15</v>
      </c>
      <c r="H25" s="73">
        <v>0</v>
      </c>
    </row>
    <row r="26" spans="1:8" s="85" customFormat="1" ht="12.75">
      <c r="A26" s="53" t="s">
        <v>81</v>
      </c>
      <c r="B26" s="72">
        <v>745</v>
      </c>
      <c r="C26" s="73">
        <v>19</v>
      </c>
      <c r="D26" s="73">
        <v>1</v>
      </c>
      <c r="E26" s="72">
        <v>0</v>
      </c>
      <c r="F26" s="72">
        <v>1</v>
      </c>
      <c r="G26" s="73">
        <v>119</v>
      </c>
      <c r="H26" s="73">
        <v>1</v>
      </c>
    </row>
    <row r="27" spans="1:8" s="85" customFormat="1" ht="12.75">
      <c r="A27" s="53" t="s">
        <v>82</v>
      </c>
      <c r="B27" s="72">
        <v>368</v>
      </c>
      <c r="C27" s="73">
        <v>17</v>
      </c>
      <c r="D27" s="73">
        <v>8</v>
      </c>
      <c r="E27" s="72">
        <v>4</v>
      </c>
      <c r="F27" s="72">
        <v>18</v>
      </c>
      <c r="G27" s="73">
        <v>162</v>
      </c>
      <c r="H27" s="73">
        <v>2</v>
      </c>
    </row>
    <row r="28" spans="1:8" s="85" customFormat="1" ht="12.75">
      <c r="A28" s="53" t="s">
        <v>83</v>
      </c>
      <c r="B28" s="72">
        <v>655</v>
      </c>
      <c r="C28" s="73">
        <v>32</v>
      </c>
      <c r="D28" s="73">
        <v>1</v>
      </c>
      <c r="E28" s="72">
        <v>2</v>
      </c>
      <c r="F28" s="72">
        <v>19</v>
      </c>
      <c r="G28" s="73">
        <v>126</v>
      </c>
      <c r="H28" s="73">
        <v>1</v>
      </c>
    </row>
    <row r="29" spans="1:8" s="85" customFormat="1" ht="12.75">
      <c r="A29" s="53" t="s">
        <v>84</v>
      </c>
      <c r="B29" s="72">
        <v>923</v>
      </c>
      <c r="C29" s="73">
        <v>46</v>
      </c>
      <c r="D29" s="73">
        <v>7</v>
      </c>
      <c r="E29" s="72">
        <v>0</v>
      </c>
      <c r="F29" s="72">
        <v>17</v>
      </c>
      <c r="G29" s="73">
        <v>266</v>
      </c>
      <c r="H29" s="73">
        <v>6</v>
      </c>
    </row>
    <row r="30" spans="1:8" s="85" customFormat="1" ht="12.75">
      <c r="A30" s="53" t="s">
        <v>85</v>
      </c>
      <c r="B30" s="72">
        <v>393</v>
      </c>
      <c r="C30" s="73">
        <v>16</v>
      </c>
      <c r="D30" s="73">
        <v>0</v>
      </c>
      <c r="E30" s="72">
        <v>0</v>
      </c>
      <c r="F30" s="72">
        <v>2</v>
      </c>
      <c r="G30" s="73">
        <v>50</v>
      </c>
      <c r="H30" s="73">
        <v>0</v>
      </c>
    </row>
    <row r="31" spans="1:8" s="85" customFormat="1" ht="12.75">
      <c r="A31" s="69" t="s">
        <v>86</v>
      </c>
      <c r="B31" s="72">
        <v>900</v>
      </c>
      <c r="C31" s="71">
        <v>16</v>
      </c>
      <c r="D31" s="71">
        <v>0</v>
      </c>
      <c r="E31" s="72">
        <v>3</v>
      </c>
      <c r="F31" s="72">
        <v>4</v>
      </c>
      <c r="G31" s="71">
        <v>119</v>
      </c>
      <c r="H31" s="71">
        <v>2</v>
      </c>
    </row>
    <row r="32" spans="1:8" s="85" customFormat="1" ht="12.75">
      <c r="A32" s="74" t="s">
        <v>87</v>
      </c>
      <c r="B32" s="70">
        <v>13690</v>
      </c>
      <c r="C32" s="75">
        <v>409</v>
      </c>
      <c r="D32" s="75">
        <v>27</v>
      </c>
      <c r="E32" s="70">
        <v>29</v>
      </c>
      <c r="F32" s="70">
        <v>218</v>
      </c>
      <c r="G32" s="75">
        <v>2509</v>
      </c>
      <c r="H32" s="75">
        <v>25</v>
      </c>
    </row>
    <row r="33" spans="1:8" s="85" customFormat="1" ht="12.75">
      <c r="A33" s="48" t="s">
        <v>88</v>
      </c>
      <c r="B33" s="76">
        <v>2409</v>
      </c>
      <c r="C33" s="77">
        <v>38</v>
      </c>
      <c r="D33" s="77">
        <v>1</v>
      </c>
      <c r="E33" s="76">
        <v>5</v>
      </c>
      <c r="F33" s="76">
        <v>34</v>
      </c>
      <c r="G33" s="77">
        <v>212</v>
      </c>
      <c r="H33" s="77">
        <v>6</v>
      </c>
    </row>
    <row r="34" spans="1:8" s="85" customFormat="1" ht="12.75">
      <c r="A34" s="53" t="s">
        <v>89</v>
      </c>
      <c r="B34" s="72">
        <v>2393</v>
      </c>
      <c r="C34" s="73">
        <v>143</v>
      </c>
      <c r="D34" s="73">
        <v>14</v>
      </c>
      <c r="E34" s="72">
        <v>6</v>
      </c>
      <c r="F34" s="72">
        <v>73</v>
      </c>
      <c r="G34" s="73">
        <v>861</v>
      </c>
      <c r="H34" s="73">
        <v>3</v>
      </c>
    </row>
    <row r="35" spans="1:8" s="85" customFormat="1" ht="12" customHeight="1">
      <c r="A35" s="53" t="s">
        <v>90</v>
      </c>
      <c r="B35" s="72">
        <v>2328</v>
      </c>
      <c r="C35" s="73">
        <v>55</v>
      </c>
      <c r="D35" s="73">
        <v>3</v>
      </c>
      <c r="E35" s="72">
        <v>3</v>
      </c>
      <c r="F35" s="72">
        <v>36</v>
      </c>
      <c r="G35" s="73">
        <v>489</v>
      </c>
      <c r="H35" s="73">
        <v>9</v>
      </c>
    </row>
    <row r="36" spans="1:8" s="85" customFormat="1" ht="12.75" customHeight="1">
      <c r="A36" s="53" t="s">
        <v>91</v>
      </c>
      <c r="B36" s="72">
        <v>3999</v>
      </c>
      <c r="C36" s="73">
        <v>111</v>
      </c>
      <c r="D36" s="73">
        <v>4</v>
      </c>
      <c r="E36" s="72">
        <v>2</v>
      </c>
      <c r="F36" s="72">
        <v>35</v>
      </c>
      <c r="G36" s="73">
        <v>460</v>
      </c>
      <c r="H36" s="73">
        <v>1</v>
      </c>
    </row>
    <row r="37" spans="1:8" s="85" customFormat="1" ht="12.75">
      <c r="A37" s="53" t="s">
        <v>92</v>
      </c>
      <c r="B37" s="72">
        <v>1205</v>
      </c>
      <c r="C37" s="73">
        <v>19</v>
      </c>
      <c r="D37" s="73">
        <v>2</v>
      </c>
      <c r="E37" s="72">
        <v>7</v>
      </c>
      <c r="F37" s="72">
        <v>6</v>
      </c>
      <c r="G37" s="73">
        <v>129</v>
      </c>
      <c r="H37" s="73">
        <v>2</v>
      </c>
    </row>
    <row r="38" spans="1:8" s="85" customFormat="1" ht="12.75">
      <c r="A38" s="53" t="s">
        <v>93</v>
      </c>
      <c r="B38" s="72">
        <v>853</v>
      </c>
      <c r="C38" s="73">
        <v>29</v>
      </c>
      <c r="D38" s="73">
        <v>2</v>
      </c>
      <c r="E38" s="72">
        <v>4</v>
      </c>
      <c r="F38" s="72">
        <v>23</v>
      </c>
      <c r="G38" s="73">
        <v>197</v>
      </c>
      <c r="H38" s="73">
        <v>2</v>
      </c>
    </row>
    <row r="39" spans="1:8" s="85" customFormat="1" ht="12.75">
      <c r="A39" s="69" t="s">
        <v>94</v>
      </c>
      <c r="B39" s="78">
        <v>503</v>
      </c>
      <c r="C39" s="71">
        <v>14</v>
      </c>
      <c r="D39" s="71">
        <v>1</v>
      </c>
      <c r="E39" s="78">
        <v>2</v>
      </c>
      <c r="F39" s="78">
        <v>11</v>
      </c>
      <c r="G39" s="71">
        <v>161</v>
      </c>
      <c r="H39" s="71">
        <v>2</v>
      </c>
    </row>
    <row r="40" spans="1:8" s="85" customFormat="1" ht="12.75">
      <c r="A40" s="74" t="s">
        <v>95</v>
      </c>
      <c r="B40" s="70">
        <v>5196</v>
      </c>
      <c r="C40" s="75">
        <v>301</v>
      </c>
      <c r="D40" s="75">
        <v>43</v>
      </c>
      <c r="E40" s="70">
        <v>12</v>
      </c>
      <c r="F40" s="70">
        <v>136</v>
      </c>
      <c r="G40" s="75">
        <v>1637</v>
      </c>
      <c r="H40" s="75">
        <v>7</v>
      </c>
    </row>
    <row r="41" spans="1:8" s="85" customFormat="1" ht="12.75">
      <c r="A41" s="48" t="s">
        <v>96</v>
      </c>
      <c r="B41" s="76">
        <v>426</v>
      </c>
      <c r="C41" s="77">
        <v>12</v>
      </c>
      <c r="D41" s="77">
        <v>5</v>
      </c>
      <c r="E41" s="76">
        <v>0</v>
      </c>
      <c r="F41" s="76">
        <v>5</v>
      </c>
      <c r="G41" s="77">
        <v>53</v>
      </c>
      <c r="H41" s="77">
        <v>1</v>
      </c>
    </row>
    <row r="42" spans="1:8" s="85" customFormat="1" ht="12.75">
      <c r="A42" s="53" t="s">
        <v>97</v>
      </c>
      <c r="B42" s="72">
        <v>692</v>
      </c>
      <c r="C42" s="73">
        <v>22</v>
      </c>
      <c r="D42" s="73">
        <v>1</v>
      </c>
      <c r="E42" s="72">
        <v>2</v>
      </c>
      <c r="F42" s="72">
        <v>24</v>
      </c>
      <c r="G42" s="73">
        <v>208</v>
      </c>
      <c r="H42" s="73">
        <v>1</v>
      </c>
    </row>
    <row r="43" spans="1:8" s="85" customFormat="1" ht="12.75">
      <c r="A43" s="53" t="s">
        <v>98</v>
      </c>
      <c r="B43" s="72">
        <v>335</v>
      </c>
      <c r="C43" s="73">
        <v>15</v>
      </c>
      <c r="D43" s="73">
        <v>2</v>
      </c>
      <c r="E43" s="72">
        <v>0</v>
      </c>
      <c r="F43" s="72">
        <v>7</v>
      </c>
      <c r="G43" s="73">
        <v>57</v>
      </c>
      <c r="H43" s="73">
        <v>0</v>
      </c>
    </row>
    <row r="44" spans="1:8" s="85" customFormat="1" ht="12.75">
      <c r="A44" s="53" t="s">
        <v>99</v>
      </c>
      <c r="B44" s="72">
        <v>334</v>
      </c>
      <c r="C44" s="73">
        <v>20</v>
      </c>
      <c r="D44" s="73">
        <v>9</v>
      </c>
      <c r="E44" s="72">
        <v>0</v>
      </c>
      <c r="F44" s="72">
        <v>5</v>
      </c>
      <c r="G44" s="73">
        <v>85</v>
      </c>
      <c r="H44" s="73">
        <v>0</v>
      </c>
    </row>
    <row r="45" spans="1:8" s="85" customFormat="1" ht="12.75">
      <c r="A45" s="53" t="s">
        <v>100</v>
      </c>
      <c r="B45" s="72">
        <v>386</v>
      </c>
      <c r="C45" s="73">
        <v>17</v>
      </c>
      <c r="D45" s="73">
        <v>1</v>
      </c>
      <c r="E45" s="72">
        <v>2</v>
      </c>
      <c r="F45" s="72">
        <v>25</v>
      </c>
      <c r="G45" s="73">
        <v>349</v>
      </c>
      <c r="H45" s="73">
        <v>1</v>
      </c>
    </row>
    <row r="46" spans="1:8" s="85" customFormat="1" ht="12.75">
      <c r="A46" s="53" t="s">
        <v>101</v>
      </c>
      <c r="B46" s="72">
        <v>675</v>
      </c>
      <c r="C46" s="73">
        <v>40</v>
      </c>
      <c r="D46" s="73">
        <v>7</v>
      </c>
      <c r="E46" s="72">
        <v>5</v>
      </c>
      <c r="F46" s="72">
        <v>24</v>
      </c>
      <c r="G46" s="73">
        <v>239</v>
      </c>
      <c r="H46" s="73">
        <v>1</v>
      </c>
    </row>
    <row r="47" spans="1:8" s="85" customFormat="1" ht="12.75">
      <c r="A47" s="53" t="s">
        <v>102</v>
      </c>
      <c r="B47" s="72">
        <v>347</v>
      </c>
      <c r="C47" s="73">
        <v>26</v>
      </c>
      <c r="D47" s="73">
        <v>2</v>
      </c>
      <c r="E47" s="72">
        <v>1</v>
      </c>
      <c r="F47" s="72">
        <v>6</v>
      </c>
      <c r="G47" s="73">
        <v>64</v>
      </c>
      <c r="H47" s="73">
        <v>0</v>
      </c>
    </row>
    <row r="48" spans="1:8" s="85" customFormat="1" ht="12.75">
      <c r="A48" s="53" t="s">
        <v>103</v>
      </c>
      <c r="B48" s="72">
        <v>559</v>
      </c>
      <c r="C48" s="73">
        <v>23</v>
      </c>
      <c r="D48" s="73">
        <v>6</v>
      </c>
      <c r="E48" s="72">
        <v>1</v>
      </c>
      <c r="F48" s="72">
        <v>14</v>
      </c>
      <c r="G48" s="73">
        <v>274</v>
      </c>
      <c r="H48" s="73">
        <v>1</v>
      </c>
    </row>
    <row r="49" spans="1:8" s="85" customFormat="1" ht="12.75">
      <c r="A49" s="53" t="s">
        <v>104</v>
      </c>
      <c r="B49" s="72">
        <v>179</v>
      </c>
      <c r="C49" s="73">
        <v>7</v>
      </c>
      <c r="D49" s="73">
        <v>4</v>
      </c>
      <c r="E49" s="72">
        <v>1</v>
      </c>
      <c r="F49" s="72">
        <v>3</v>
      </c>
      <c r="G49" s="73">
        <v>55</v>
      </c>
      <c r="H49" s="73">
        <v>1</v>
      </c>
    </row>
    <row r="50" spans="1:8" s="85" customFormat="1" ht="12" customHeight="1">
      <c r="A50" s="53" t="s">
        <v>105</v>
      </c>
      <c r="B50" s="72">
        <v>156</v>
      </c>
      <c r="C50" s="72">
        <v>13</v>
      </c>
      <c r="D50" s="72">
        <v>0</v>
      </c>
      <c r="E50" s="72">
        <v>0</v>
      </c>
      <c r="F50" s="72">
        <v>4</v>
      </c>
      <c r="G50" s="72">
        <v>25</v>
      </c>
      <c r="H50" s="72">
        <v>1</v>
      </c>
    </row>
    <row r="51" spans="1:8" s="85" customFormat="1" ht="12.75">
      <c r="A51" s="69" t="s">
        <v>106</v>
      </c>
      <c r="B51" s="78">
        <v>1107</v>
      </c>
      <c r="C51" s="78">
        <v>106</v>
      </c>
      <c r="D51" s="78">
        <v>6</v>
      </c>
      <c r="E51" s="78">
        <v>0</v>
      </c>
      <c r="F51" s="78">
        <v>19</v>
      </c>
      <c r="G51" s="78">
        <v>228</v>
      </c>
      <c r="H51" s="78">
        <v>0</v>
      </c>
    </row>
    <row r="52" spans="1:8" s="85" customFormat="1" ht="12.75">
      <c r="A52" s="161"/>
      <c r="B52" s="79"/>
      <c r="C52" s="79"/>
      <c r="D52" s="79"/>
      <c r="E52" s="79"/>
      <c r="F52" s="79"/>
      <c r="G52" s="79"/>
      <c r="H52" s="79"/>
    </row>
    <row r="53" spans="1:8" s="85" customFormat="1" ht="12.75">
      <c r="A53" s="161"/>
      <c r="B53" s="79"/>
      <c r="C53" s="79"/>
      <c r="D53" s="79"/>
      <c r="E53" s="79"/>
      <c r="F53" s="79"/>
      <c r="G53" s="79"/>
      <c r="H53" s="79"/>
    </row>
    <row r="54" spans="1:8" s="85" customFormat="1" ht="12.75">
      <c r="A54" s="161"/>
      <c r="B54" s="79"/>
      <c r="C54" s="79"/>
      <c r="D54" s="79"/>
      <c r="E54" s="79"/>
      <c r="F54" s="79"/>
      <c r="G54" s="79"/>
      <c r="H54" s="79"/>
    </row>
    <row r="55" spans="1:8" s="85" customFormat="1" ht="12.75">
      <c r="A55" s="161"/>
      <c r="B55" s="79"/>
      <c r="C55" s="79"/>
      <c r="D55" s="79"/>
      <c r="E55" s="79"/>
      <c r="F55" s="79"/>
      <c r="G55" s="79"/>
      <c r="H55" s="79"/>
    </row>
    <row r="56" spans="1:8" s="85" customFormat="1" ht="12.75">
      <c r="A56" s="161"/>
      <c r="B56" s="79"/>
      <c r="C56" s="79"/>
      <c r="D56" s="79"/>
      <c r="E56" s="79"/>
      <c r="F56" s="79"/>
      <c r="G56" s="79"/>
      <c r="H56" s="79">
        <v>12</v>
      </c>
    </row>
    <row r="57" spans="1:7" s="106" customFormat="1" ht="12.75" customHeight="1">
      <c r="A57" s="62"/>
      <c r="B57" s="105"/>
      <c r="C57" s="105"/>
      <c r="D57" s="105"/>
      <c r="E57" s="105"/>
      <c r="F57" s="105" t="s">
        <v>294</v>
      </c>
      <c r="G57" s="105"/>
    </row>
    <row r="58" spans="1:8" s="91" customFormat="1" ht="14.25">
      <c r="A58" s="107"/>
      <c r="B58" s="147" t="s">
        <v>277</v>
      </c>
      <c r="C58" s="148" t="s">
        <v>278</v>
      </c>
      <c r="D58" s="147" t="s">
        <v>279</v>
      </c>
      <c r="E58" s="148" t="s">
        <v>280</v>
      </c>
      <c r="F58" s="147" t="s">
        <v>281</v>
      </c>
      <c r="G58" s="147" t="s">
        <v>282</v>
      </c>
      <c r="H58" s="148" t="s">
        <v>283</v>
      </c>
    </row>
    <row r="59" spans="1:8" s="106" customFormat="1" ht="12.75" customHeight="1">
      <c r="A59" s="74" t="s">
        <v>107</v>
      </c>
      <c r="B59" s="70">
        <v>7118</v>
      </c>
      <c r="C59" s="80">
        <v>560</v>
      </c>
      <c r="D59" s="80">
        <v>46</v>
      </c>
      <c r="E59" s="80">
        <v>45</v>
      </c>
      <c r="F59" s="74">
        <v>162</v>
      </c>
      <c r="G59" s="70">
        <v>2894</v>
      </c>
      <c r="H59" s="80">
        <v>15</v>
      </c>
    </row>
    <row r="60" spans="1:8" s="91" customFormat="1" ht="12.75">
      <c r="A60" s="53" t="s">
        <v>108</v>
      </c>
      <c r="B60" s="72">
        <v>713</v>
      </c>
      <c r="C60" s="81">
        <v>31</v>
      </c>
      <c r="D60" s="81">
        <v>2</v>
      </c>
      <c r="E60" s="81">
        <v>0</v>
      </c>
      <c r="F60" s="53">
        <v>9</v>
      </c>
      <c r="G60" s="72">
        <v>185</v>
      </c>
      <c r="H60" s="81">
        <v>3</v>
      </c>
    </row>
    <row r="61" spans="1:8" s="91" customFormat="1" ht="12.75">
      <c r="A61" s="53" t="s">
        <v>109</v>
      </c>
      <c r="B61" s="72">
        <v>184</v>
      </c>
      <c r="C61" s="81">
        <v>15</v>
      </c>
      <c r="D61" s="81">
        <v>6</v>
      </c>
      <c r="E61" s="81">
        <v>0</v>
      </c>
      <c r="F61" s="53">
        <v>1</v>
      </c>
      <c r="G61" s="72">
        <v>52</v>
      </c>
      <c r="H61" s="81">
        <v>1</v>
      </c>
    </row>
    <row r="62" spans="1:8" s="85" customFormat="1" ht="12.75">
      <c r="A62" s="53" t="s">
        <v>110</v>
      </c>
      <c r="B62" s="72">
        <v>526</v>
      </c>
      <c r="C62" s="81">
        <v>25</v>
      </c>
      <c r="D62" s="81">
        <v>3</v>
      </c>
      <c r="E62" s="81">
        <v>1</v>
      </c>
      <c r="F62" s="53">
        <v>0</v>
      </c>
      <c r="G62" s="72">
        <v>331</v>
      </c>
      <c r="H62" s="81">
        <v>1</v>
      </c>
    </row>
    <row r="63" spans="1:8" s="85" customFormat="1" ht="12.75">
      <c r="A63" s="53" t="s">
        <v>111</v>
      </c>
      <c r="B63" s="72">
        <v>521</v>
      </c>
      <c r="C63" s="81">
        <v>40</v>
      </c>
      <c r="D63" s="81">
        <v>4</v>
      </c>
      <c r="E63" s="81">
        <v>0</v>
      </c>
      <c r="F63" s="53">
        <v>7</v>
      </c>
      <c r="G63" s="72">
        <v>156</v>
      </c>
      <c r="H63" s="81">
        <v>1</v>
      </c>
    </row>
    <row r="64" spans="1:8" s="85" customFormat="1" ht="12.75">
      <c r="A64" s="53" t="s">
        <v>112</v>
      </c>
      <c r="B64" s="72">
        <v>295</v>
      </c>
      <c r="C64" s="81">
        <v>22</v>
      </c>
      <c r="D64" s="81">
        <v>1</v>
      </c>
      <c r="E64" s="81">
        <v>3</v>
      </c>
      <c r="F64" s="53">
        <v>5</v>
      </c>
      <c r="G64" s="72">
        <v>142</v>
      </c>
      <c r="H64" s="81">
        <v>2</v>
      </c>
    </row>
    <row r="65" spans="1:8" s="85" customFormat="1" ht="12.75">
      <c r="A65" s="53" t="s">
        <v>113</v>
      </c>
      <c r="B65" s="72">
        <v>1034</v>
      </c>
      <c r="C65" s="81">
        <v>65</v>
      </c>
      <c r="D65" s="81">
        <v>6</v>
      </c>
      <c r="E65" s="81">
        <v>8</v>
      </c>
      <c r="F65" s="53">
        <v>33</v>
      </c>
      <c r="G65" s="72">
        <v>290</v>
      </c>
      <c r="H65" s="81">
        <v>1</v>
      </c>
    </row>
    <row r="66" spans="1:8" s="85" customFormat="1" ht="12.75">
      <c r="A66" s="53" t="s">
        <v>114</v>
      </c>
      <c r="B66" s="72">
        <v>362</v>
      </c>
      <c r="C66" s="81">
        <v>24</v>
      </c>
      <c r="D66" s="81">
        <v>3</v>
      </c>
      <c r="E66" s="81">
        <v>0</v>
      </c>
      <c r="F66" s="53">
        <v>10</v>
      </c>
      <c r="G66" s="72">
        <v>109</v>
      </c>
      <c r="H66" s="81">
        <v>0</v>
      </c>
    </row>
    <row r="67" spans="1:8" s="85" customFormat="1" ht="12.75">
      <c r="A67" s="53" t="s">
        <v>115</v>
      </c>
      <c r="B67" s="72">
        <v>479</v>
      </c>
      <c r="C67" s="81">
        <v>22</v>
      </c>
      <c r="D67" s="81">
        <v>1</v>
      </c>
      <c r="E67" s="81">
        <v>5</v>
      </c>
      <c r="F67" s="53">
        <v>8</v>
      </c>
      <c r="G67" s="72">
        <v>539</v>
      </c>
      <c r="H67" s="81">
        <v>0</v>
      </c>
    </row>
    <row r="68" spans="1:8" s="85" customFormat="1" ht="12.75">
      <c r="A68" s="53" t="s">
        <v>116</v>
      </c>
      <c r="B68" s="72">
        <v>1016</v>
      </c>
      <c r="C68" s="81">
        <v>150</v>
      </c>
      <c r="D68" s="81">
        <v>16</v>
      </c>
      <c r="E68" s="81">
        <v>19</v>
      </c>
      <c r="F68" s="53">
        <v>47</v>
      </c>
      <c r="G68" s="72">
        <v>480</v>
      </c>
      <c r="H68" s="81">
        <v>2</v>
      </c>
    </row>
    <row r="69" spans="1:8" s="85" customFormat="1" ht="12.75">
      <c r="A69" s="53" t="s">
        <v>117</v>
      </c>
      <c r="B69" s="72">
        <v>866</v>
      </c>
      <c r="C69" s="81">
        <v>116</v>
      </c>
      <c r="D69" s="81">
        <v>3</v>
      </c>
      <c r="E69" s="81">
        <v>4</v>
      </c>
      <c r="F69" s="53">
        <v>23</v>
      </c>
      <c r="G69" s="72">
        <v>259</v>
      </c>
      <c r="H69" s="81">
        <v>1</v>
      </c>
    </row>
    <row r="70" spans="1:8" s="85" customFormat="1" ht="12.75">
      <c r="A70" s="53" t="s">
        <v>118</v>
      </c>
      <c r="B70" s="72">
        <v>555</v>
      </c>
      <c r="C70" s="81">
        <v>18</v>
      </c>
      <c r="D70" s="81">
        <v>1</v>
      </c>
      <c r="E70" s="81">
        <v>3</v>
      </c>
      <c r="F70" s="53">
        <v>3</v>
      </c>
      <c r="G70" s="72">
        <v>191</v>
      </c>
      <c r="H70" s="81">
        <v>3</v>
      </c>
    </row>
    <row r="71" spans="1:8" s="85" customFormat="1" ht="12.75">
      <c r="A71" s="53" t="s">
        <v>119</v>
      </c>
      <c r="B71" s="72">
        <v>282</v>
      </c>
      <c r="C71" s="81">
        <v>10</v>
      </c>
      <c r="D71" s="81">
        <v>0</v>
      </c>
      <c r="E71" s="81">
        <v>1</v>
      </c>
      <c r="F71" s="53">
        <v>7</v>
      </c>
      <c r="G71" s="72">
        <v>67</v>
      </c>
      <c r="H71" s="81">
        <v>0</v>
      </c>
    </row>
    <row r="72" spans="1:8" s="85" customFormat="1" ht="12.75">
      <c r="A72" s="53" t="s">
        <v>120</v>
      </c>
      <c r="B72" s="72">
        <v>285</v>
      </c>
      <c r="C72" s="81">
        <v>22</v>
      </c>
      <c r="D72" s="81">
        <v>0</v>
      </c>
      <c r="E72" s="81">
        <v>1</v>
      </c>
      <c r="F72" s="53">
        <v>9</v>
      </c>
      <c r="G72" s="72">
        <v>93</v>
      </c>
      <c r="H72" s="81">
        <v>0</v>
      </c>
    </row>
    <row r="73" spans="1:8" s="85" customFormat="1" ht="12.75">
      <c r="A73" s="74" t="s">
        <v>121</v>
      </c>
      <c r="B73" s="70">
        <v>6911</v>
      </c>
      <c r="C73" s="80">
        <v>682</v>
      </c>
      <c r="D73" s="80">
        <v>13</v>
      </c>
      <c r="E73" s="80">
        <v>68</v>
      </c>
      <c r="F73" s="74">
        <v>202</v>
      </c>
      <c r="G73" s="70">
        <v>3607</v>
      </c>
      <c r="H73" s="80">
        <v>13</v>
      </c>
    </row>
    <row r="74" spans="1:8" s="85" customFormat="1" ht="12.75">
      <c r="A74" s="48" t="s">
        <v>122</v>
      </c>
      <c r="B74" s="76">
        <v>550</v>
      </c>
      <c r="C74" s="82">
        <v>66</v>
      </c>
      <c r="D74" s="81">
        <v>2</v>
      </c>
      <c r="E74" s="81">
        <v>8</v>
      </c>
      <c r="F74" s="48">
        <v>19</v>
      </c>
      <c r="G74" s="76">
        <v>110</v>
      </c>
      <c r="H74" s="82">
        <v>0</v>
      </c>
    </row>
    <row r="75" spans="1:8" s="85" customFormat="1" ht="12.75">
      <c r="A75" s="53" t="s">
        <v>123</v>
      </c>
      <c r="B75" s="72">
        <v>440</v>
      </c>
      <c r="C75" s="81">
        <v>36</v>
      </c>
      <c r="D75" s="81">
        <v>0</v>
      </c>
      <c r="E75" s="81">
        <v>2</v>
      </c>
      <c r="F75" s="53">
        <v>15</v>
      </c>
      <c r="G75" s="72">
        <v>296</v>
      </c>
      <c r="H75" s="81">
        <v>1</v>
      </c>
    </row>
    <row r="76" spans="1:8" s="85" customFormat="1" ht="12.75">
      <c r="A76" s="53" t="s">
        <v>124</v>
      </c>
      <c r="B76" s="72">
        <v>625</v>
      </c>
      <c r="C76" s="81">
        <v>31</v>
      </c>
      <c r="D76" s="81">
        <v>0</v>
      </c>
      <c r="E76" s="81">
        <v>10</v>
      </c>
      <c r="F76" s="53">
        <v>20</v>
      </c>
      <c r="G76" s="72">
        <v>387</v>
      </c>
      <c r="H76" s="81">
        <v>3</v>
      </c>
    </row>
    <row r="77" spans="1:8" s="85" customFormat="1" ht="12.75">
      <c r="A77" s="53" t="s">
        <v>125</v>
      </c>
      <c r="B77" s="72">
        <v>345</v>
      </c>
      <c r="C77" s="81">
        <v>116</v>
      </c>
      <c r="D77" s="81">
        <v>3</v>
      </c>
      <c r="E77" s="81">
        <v>1</v>
      </c>
      <c r="F77" s="53">
        <v>13</v>
      </c>
      <c r="G77" s="72">
        <v>180</v>
      </c>
      <c r="H77" s="81">
        <v>2</v>
      </c>
    </row>
    <row r="78" spans="1:8" s="85" customFormat="1" ht="12.75">
      <c r="A78" s="53" t="s">
        <v>126</v>
      </c>
      <c r="B78" s="72">
        <v>132</v>
      </c>
      <c r="C78" s="81">
        <v>22</v>
      </c>
      <c r="D78" s="81">
        <v>0</v>
      </c>
      <c r="E78" s="81">
        <v>0</v>
      </c>
      <c r="F78" s="53">
        <v>2</v>
      </c>
      <c r="G78" s="72">
        <v>104</v>
      </c>
      <c r="H78" s="81">
        <v>0</v>
      </c>
    </row>
    <row r="79" spans="1:8" s="85" customFormat="1" ht="12.75">
      <c r="A79" s="53" t="s">
        <v>127</v>
      </c>
      <c r="B79" s="72">
        <v>809</v>
      </c>
      <c r="C79" s="81">
        <v>64</v>
      </c>
      <c r="D79" s="81">
        <v>3</v>
      </c>
      <c r="E79" s="81">
        <v>4</v>
      </c>
      <c r="F79" s="53">
        <v>18</v>
      </c>
      <c r="G79" s="72">
        <v>821</v>
      </c>
      <c r="H79" s="81">
        <v>2</v>
      </c>
    </row>
    <row r="80" spans="1:8" s="85" customFormat="1" ht="12.75">
      <c r="A80" s="53" t="s">
        <v>128</v>
      </c>
      <c r="B80" s="72">
        <v>1344</v>
      </c>
      <c r="C80" s="81">
        <v>91</v>
      </c>
      <c r="D80" s="81">
        <v>0</v>
      </c>
      <c r="E80" s="81">
        <v>19</v>
      </c>
      <c r="F80" s="53">
        <v>23</v>
      </c>
      <c r="G80" s="72">
        <v>418</v>
      </c>
      <c r="H80" s="81">
        <v>3</v>
      </c>
    </row>
    <row r="81" spans="1:8" s="85" customFormat="1" ht="12.75">
      <c r="A81" s="53" t="s">
        <v>129</v>
      </c>
      <c r="B81" s="72">
        <v>707</v>
      </c>
      <c r="C81" s="81">
        <v>49</v>
      </c>
      <c r="D81" s="81">
        <v>2</v>
      </c>
      <c r="E81" s="81">
        <v>5</v>
      </c>
      <c r="F81" s="53">
        <v>20</v>
      </c>
      <c r="G81" s="72">
        <v>114</v>
      </c>
      <c r="H81" s="81">
        <v>1</v>
      </c>
    </row>
    <row r="82" spans="1:8" s="85" customFormat="1" ht="12.75">
      <c r="A82" s="53" t="s">
        <v>130</v>
      </c>
      <c r="B82" s="72">
        <v>439</v>
      </c>
      <c r="C82" s="81">
        <v>40</v>
      </c>
      <c r="D82" s="81">
        <v>0</v>
      </c>
      <c r="E82" s="81">
        <v>1</v>
      </c>
      <c r="F82" s="53">
        <v>7</v>
      </c>
      <c r="G82" s="72">
        <v>148</v>
      </c>
      <c r="H82" s="81">
        <v>0</v>
      </c>
    </row>
    <row r="83" spans="1:8" s="85" customFormat="1" ht="12.75">
      <c r="A83" s="53" t="s">
        <v>131</v>
      </c>
      <c r="B83" s="72">
        <v>485</v>
      </c>
      <c r="C83" s="81">
        <v>29</v>
      </c>
      <c r="D83" s="81">
        <v>0</v>
      </c>
      <c r="E83" s="81">
        <v>1</v>
      </c>
      <c r="F83" s="53">
        <v>7</v>
      </c>
      <c r="G83" s="72">
        <v>286</v>
      </c>
      <c r="H83" s="81">
        <v>0</v>
      </c>
    </row>
    <row r="84" spans="1:8" s="85" customFormat="1" ht="12.75">
      <c r="A84" s="53" t="s">
        <v>132</v>
      </c>
      <c r="B84" s="72">
        <v>172</v>
      </c>
      <c r="C84" s="81">
        <v>25</v>
      </c>
      <c r="D84" s="81">
        <v>1</v>
      </c>
      <c r="E84" s="81">
        <v>0</v>
      </c>
      <c r="F84" s="53">
        <v>4</v>
      </c>
      <c r="G84" s="72">
        <v>155</v>
      </c>
      <c r="H84" s="81">
        <v>0</v>
      </c>
    </row>
    <row r="85" spans="1:8" s="85" customFormat="1" ht="12.75">
      <c r="A85" s="53" t="s">
        <v>133</v>
      </c>
      <c r="B85" s="72">
        <v>195</v>
      </c>
      <c r="C85" s="81">
        <v>25</v>
      </c>
      <c r="D85" s="81">
        <v>0</v>
      </c>
      <c r="E85" s="81">
        <v>3</v>
      </c>
      <c r="F85" s="53">
        <v>1</v>
      </c>
      <c r="G85" s="72">
        <v>64</v>
      </c>
      <c r="H85" s="81">
        <v>0</v>
      </c>
    </row>
    <row r="86" spans="1:8" s="85" customFormat="1" ht="12.75">
      <c r="A86" s="69" t="s">
        <v>134</v>
      </c>
      <c r="B86" s="72">
        <v>668</v>
      </c>
      <c r="C86" s="83">
        <v>88</v>
      </c>
      <c r="D86" s="83">
        <v>2</v>
      </c>
      <c r="E86" s="83">
        <v>14</v>
      </c>
      <c r="F86" s="69">
        <v>53</v>
      </c>
      <c r="G86" s="72">
        <v>524</v>
      </c>
      <c r="H86" s="83">
        <v>1</v>
      </c>
    </row>
    <row r="87" spans="1:8" s="85" customFormat="1" ht="12.75">
      <c r="A87" s="74" t="s">
        <v>135</v>
      </c>
      <c r="B87" s="70">
        <v>8497</v>
      </c>
      <c r="C87" s="80">
        <v>635</v>
      </c>
      <c r="D87" s="80">
        <v>57</v>
      </c>
      <c r="E87" s="80">
        <v>72</v>
      </c>
      <c r="F87" s="74">
        <v>266</v>
      </c>
      <c r="G87" s="70">
        <v>4689</v>
      </c>
      <c r="H87" s="80">
        <v>25</v>
      </c>
    </row>
    <row r="88" spans="1:8" s="85" customFormat="1" ht="12.75">
      <c r="A88" s="53" t="s">
        <v>136</v>
      </c>
      <c r="B88" s="72">
        <v>315</v>
      </c>
      <c r="C88" s="81">
        <v>13</v>
      </c>
      <c r="D88" s="81">
        <v>1</v>
      </c>
      <c r="E88" s="81">
        <v>4</v>
      </c>
      <c r="F88" s="53">
        <v>19</v>
      </c>
      <c r="G88" s="72">
        <v>194</v>
      </c>
      <c r="H88" s="81">
        <v>0</v>
      </c>
    </row>
    <row r="89" spans="1:8" s="85" customFormat="1" ht="12.75">
      <c r="A89" s="53" t="s">
        <v>137</v>
      </c>
      <c r="B89" s="72">
        <v>517</v>
      </c>
      <c r="C89" s="81">
        <v>41</v>
      </c>
      <c r="D89" s="81">
        <v>9</v>
      </c>
      <c r="E89" s="81">
        <v>2</v>
      </c>
      <c r="F89" s="53">
        <v>15</v>
      </c>
      <c r="G89" s="72">
        <v>278</v>
      </c>
      <c r="H89" s="81">
        <v>2</v>
      </c>
    </row>
    <row r="90" spans="1:8" s="85" customFormat="1" ht="12.75">
      <c r="A90" s="53" t="s">
        <v>138</v>
      </c>
      <c r="B90" s="72">
        <v>444</v>
      </c>
      <c r="C90" s="81">
        <v>51</v>
      </c>
      <c r="D90" s="81">
        <v>2</v>
      </c>
      <c r="E90" s="81">
        <v>7</v>
      </c>
      <c r="F90" s="53">
        <v>5</v>
      </c>
      <c r="G90" s="72">
        <v>224</v>
      </c>
      <c r="H90" s="81">
        <v>1</v>
      </c>
    </row>
    <row r="91" spans="1:8" s="85" customFormat="1" ht="12.75">
      <c r="A91" s="53" t="s">
        <v>139</v>
      </c>
      <c r="B91" s="72">
        <v>146</v>
      </c>
      <c r="C91" s="81">
        <v>14</v>
      </c>
      <c r="D91" s="81">
        <v>1</v>
      </c>
      <c r="E91" s="81">
        <v>0</v>
      </c>
      <c r="F91" s="53">
        <v>10</v>
      </c>
      <c r="G91" s="72">
        <v>117</v>
      </c>
      <c r="H91" s="81">
        <v>0</v>
      </c>
    </row>
    <row r="92" spans="1:8" s="85" customFormat="1" ht="12.75">
      <c r="A92" s="53" t="s">
        <v>140</v>
      </c>
      <c r="B92" s="72">
        <v>527</v>
      </c>
      <c r="C92" s="81">
        <v>32</v>
      </c>
      <c r="D92" s="81">
        <v>3</v>
      </c>
      <c r="E92" s="81">
        <v>4</v>
      </c>
      <c r="F92" s="53">
        <v>12</v>
      </c>
      <c r="G92" s="72">
        <v>214</v>
      </c>
      <c r="H92" s="81">
        <v>4</v>
      </c>
    </row>
    <row r="93" spans="1:8" s="85" customFormat="1" ht="12" customHeight="1">
      <c r="A93" s="53" t="s">
        <v>141</v>
      </c>
      <c r="B93" s="72">
        <v>1132</v>
      </c>
      <c r="C93" s="81">
        <v>54</v>
      </c>
      <c r="D93" s="81">
        <v>5</v>
      </c>
      <c r="E93" s="81">
        <v>11</v>
      </c>
      <c r="F93" s="53">
        <v>30</v>
      </c>
      <c r="G93" s="72">
        <v>429</v>
      </c>
      <c r="H93" s="81">
        <v>7</v>
      </c>
    </row>
    <row r="94" spans="1:8" s="85" customFormat="1" ht="12.75" customHeight="1">
      <c r="A94" s="53" t="s">
        <v>142</v>
      </c>
      <c r="B94" s="72">
        <v>1200</v>
      </c>
      <c r="C94" s="81">
        <v>102</v>
      </c>
      <c r="D94" s="81">
        <v>6</v>
      </c>
      <c r="E94" s="81">
        <v>8</v>
      </c>
      <c r="F94" s="53">
        <v>38</v>
      </c>
      <c r="G94" s="72">
        <v>1128</v>
      </c>
      <c r="H94" s="81">
        <v>1</v>
      </c>
    </row>
    <row r="95" spans="1:8" s="85" customFormat="1" ht="12.75">
      <c r="A95" s="53" t="s">
        <v>143</v>
      </c>
      <c r="B95" s="72">
        <v>782</v>
      </c>
      <c r="C95" s="81">
        <v>54</v>
      </c>
      <c r="D95" s="81">
        <v>2</v>
      </c>
      <c r="E95" s="81">
        <v>5</v>
      </c>
      <c r="F95" s="53">
        <v>44</v>
      </c>
      <c r="G95" s="72">
        <v>278</v>
      </c>
      <c r="H95" s="81">
        <v>5</v>
      </c>
    </row>
    <row r="96" spans="1:8" s="85" customFormat="1" ht="12.75">
      <c r="A96" s="53" t="s">
        <v>144</v>
      </c>
      <c r="B96" s="72">
        <v>362</v>
      </c>
      <c r="C96" s="81">
        <v>38</v>
      </c>
      <c r="D96" s="81">
        <v>1</v>
      </c>
      <c r="E96" s="81">
        <v>5</v>
      </c>
      <c r="F96" s="53">
        <v>8</v>
      </c>
      <c r="G96" s="72">
        <v>139</v>
      </c>
      <c r="H96" s="81">
        <v>1</v>
      </c>
    </row>
    <row r="97" spans="1:8" s="85" customFormat="1" ht="12.75">
      <c r="A97" s="53" t="s">
        <v>145</v>
      </c>
      <c r="B97" s="72">
        <v>785</v>
      </c>
      <c r="C97" s="81">
        <v>94</v>
      </c>
      <c r="D97" s="81">
        <v>5</v>
      </c>
      <c r="E97" s="81">
        <v>7</v>
      </c>
      <c r="F97" s="53">
        <v>18</v>
      </c>
      <c r="G97" s="72">
        <v>1091</v>
      </c>
      <c r="H97" s="81">
        <v>1</v>
      </c>
    </row>
    <row r="98" spans="1:8" s="85" customFormat="1" ht="12.75">
      <c r="A98" s="69" t="s">
        <v>146</v>
      </c>
      <c r="B98" s="78">
        <v>2287</v>
      </c>
      <c r="C98" s="83">
        <v>142</v>
      </c>
      <c r="D98" s="83">
        <v>22</v>
      </c>
      <c r="E98" s="83">
        <v>19</v>
      </c>
      <c r="F98" s="69">
        <v>67</v>
      </c>
      <c r="G98" s="78">
        <v>597</v>
      </c>
      <c r="H98" s="83">
        <v>3</v>
      </c>
    </row>
    <row r="99" spans="1:8" ht="12.75">
      <c r="A99" s="9" t="s">
        <v>230</v>
      </c>
      <c r="B99" s="84"/>
      <c r="C99" s="84"/>
      <c r="D99" s="84"/>
      <c r="E99" s="84"/>
      <c r="F99" s="84"/>
      <c r="G99" s="84"/>
      <c r="H99" s="84"/>
    </row>
    <row r="100" spans="1:8" ht="12.75">
      <c r="A100" s="6" t="s">
        <v>238</v>
      </c>
      <c r="B100" s="85"/>
      <c r="C100" s="85"/>
      <c r="D100" s="85"/>
      <c r="E100" s="85"/>
      <c r="F100" s="85"/>
      <c r="G100" s="85"/>
      <c r="H100" s="106"/>
    </row>
    <row r="101" spans="1:8" ht="12.75">
      <c r="A101" s="6" t="s">
        <v>239</v>
      </c>
      <c r="B101" s="85"/>
      <c r="C101" s="85"/>
      <c r="D101" s="85"/>
      <c r="E101" s="85"/>
      <c r="F101" s="85"/>
      <c r="G101" s="85"/>
      <c r="H101" s="85"/>
    </row>
    <row r="102" spans="1:8" ht="12.75">
      <c r="A102" s="6" t="s">
        <v>240</v>
      </c>
      <c r="B102" s="85"/>
      <c r="C102" s="85"/>
      <c r="D102" s="85"/>
      <c r="E102" s="85"/>
      <c r="F102" s="85"/>
      <c r="G102" s="85"/>
      <c r="H102" s="85"/>
    </row>
    <row r="103" spans="1:8" s="86" customFormat="1" ht="12.75">
      <c r="A103" s="9" t="s">
        <v>231</v>
      </c>
      <c r="B103" s="85"/>
      <c r="C103" s="85"/>
      <c r="D103" s="85"/>
      <c r="E103" s="85"/>
      <c r="F103" s="85"/>
      <c r="G103" s="85"/>
      <c r="H103" s="85"/>
    </row>
    <row r="104" spans="1:8" ht="12.75">
      <c r="A104" s="6" t="s">
        <v>241</v>
      </c>
      <c r="B104" s="85"/>
      <c r="C104" s="85"/>
      <c r="D104" s="85"/>
      <c r="E104" s="85"/>
      <c r="F104" s="85"/>
      <c r="G104" s="85"/>
      <c r="H104" s="85"/>
    </row>
    <row r="105" spans="1:8" ht="12.75">
      <c r="A105" s="9" t="s">
        <v>232</v>
      </c>
      <c r="B105" s="85"/>
      <c r="C105" s="85"/>
      <c r="D105" s="85"/>
      <c r="E105" s="85"/>
      <c r="F105" s="85"/>
      <c r="G105" s="85"/>
      <c r="H105" s="85"/>
    </row>
    <row r="106" spans="1:8" ht="12.75">
      <c r="A106" s="9" t="s">
        <v>233</v>
      </c>
      <c r="B106" s="85"/>
      <c r="C106" s="85"/>
      <c r="D106" s="85"/>
      <c r="E106" s="85"/>
      <c r="F106" s="85"/>
      <c r="G106" s="85"/>
      <c r="H106" s="85"/>
    </row>
    <row r="107" spans="1:8" ht="12.75">
      <c r="A107" s="9" t="s">
        <v>234</v>
      </c>
      <c r="B107" s="85"/>
      <c r="C107" s="85"/>
      <c r="D107" s="85"/>
      <c r="E107" s="85"/>
      <c r="F107" s="85"/>
      <c r="G107" s="85"/>
      <c r="H107" s="85"/>
    </row>
    <row r="108" spans="1:8" ht="12.75">
      <c r="A108" s="6" t="s">
        <v>242</v>
      </c>
      <c r="B108" s="85"/>
      <c r="C108" s="85"/>
      <c r="D108" s="85"/>
      <c r="E108" s="85"/>
      <c r="F108" s="85"/>
      <c r="G108" s="85"/>
      <c r="H108" s="85"/>
    </row>
    <row r="109" spans="1:8" ht="12.75">
      <c r="A109" s="9" t="s">
        <v>235</v>
      </c>
      <c r="B109" s="85"/>
      <c r="C109" s="85"/>
      <c r="D109" s="85"/>
      <c r="E109" s="85"/>
      <c r="F109" s="85"/>
      <c r="G109" s="85"/>
      <c r="H109" s="85"/>
    </row>
    <row r="110" spans="1:8" ht="12.75">
      <c r="A110" s="9" t="s">
        <v>236</v>
      </c>
      <c r="B110" s="85"/>
      <c r="C110" s="85"/>
      <c r="D110" s="85"/>
      <c r="E110" s="85"/>
      <c r="F110" s="85"/>
      <c r="G110" s="85"/>
      <c r="H110" s="85"/>
    </row>
    <row r="111" spans="1:8" ht="12.75">
      <c r="A111" s="6" t="s">
        <v>243</v>
      </c>
      <c r="B111" s="85"/>
      <c r="C111" s="85"/>
      <c r="D111" s="85"/>
      <c r="E111" s="85"/>
      <c r="F111" s="85"/>
      <c r="G111" s="85"/>
      <c r="H111" s="85"/>
    </row>
    <row r="112" spans="1:8" ht="12.75">
      <c r="A112" s="9" t="s">
        <v>237</v>
      </c>
      <c r="B112" s="85"/>
      <c r="C112" s="85"/>
      <c r="D112" s="85"/>
      <c r="E112" s="85"/>
      <c r="F112" s="85"/>
      <c r="G112" s="85"/>
      <c r="H112" s="85">
        <v>13</v>
      </c>
    </row>
    <row r="113" spans="1:8" ht="12.75">
      <c r="A113" s="9"/>
      <c r="B113" s="85"/>
      <c r="C113" s="85"/>
      <c r="D113" s="85"/>
      <c r="E113" s="85"/>
      <c r="F113" s="85"/>
      <c r="G113" s="85"/>
      <c r="H113" s="85"/>
    </row>
    <row r="114" spans="1:8" ht="12.75">
      <c r="A114" s="9"/>
      <c r="B114" s="85"/>
      <c r="C114" s="85"/>
      <c r="E114" s="85"/>
      <c r="F114" s="85"/>
      <c r="G114" s="85"/>
      <c r="H114" s="85"/>
    </row>
    <row r="115" spans="1:8" ht="12.75">
      <c r="A115" s="6"/>
      <c r="B115" s="85"/>
      <c r="C115" s="85"/>
      <c r="D115" s="85"/>
      <c r="E115" s="85"/>
      <c r="F115" s="85"/>
      <c r="G115" s="85"/>
      <c r="H115" s="85"/>
    </row>
    <row r="116" spans="1:8" ht="12.75">
      <c r="A116" s="85"/>
      <c r="B116" s="85"/>
      <c r="C116" s="85"/>
      <c r="D116" s="85"/>
      <c r="E116" s="85"/>
      <c r="F116" s="85"/>
      <c r="G116" s="85"/>
      <c r="H116" s="85"/>
    </row>
    <row r="117" spans="1:8" ht="12.75">
      <c r="A117" s="85"/>
      <c r="B117" s="85"/>
      <c r="C117" s="85"/>
      <c r="D117" s="85"/>
      <c r="E117" s="85"/>
      <c r="F117" s="85"/>
      <c r="G117" s="85"/>
      <c r="H117" s="85"/>
    </row>
    <row r="118" spans="1:8" ht="12.75">
      <c r="A118" s="85"/>
      <c r="B118" s="85"/>
      <c r="C118" s="85"/>
      <c r="D118" s="85"/>
      <c r="E118" s="85"/>
      <c r="F118" s="85"/>
      <c r="G118" s="85"/>
      <c r="H118" s="85"/>
    </row>
    <row r="119" spans="1:8" ht="12.75">
      <c r="A119" s="85"/>
      <c r="B119" s="85"/>
      <c r="C119" s="85"/>
      <c r="D119" s="85"/>
      <c r="E119" s="85"/>
      <c r="F119" s="85"/>
      <c r="G119" s="85"/>
      <c r="H119" s="85"/>
    </row>
    <row r="120" spans="1:8" ht="12.75">
      <c r="A120" s="85"/>
      <c r="B120" s="85"/>
      <c r="C120" s="85"/>
      <c r="D120" s="85"/>
      <c r="E120" s="85"/>
      <c r="F120" s="85"/>
      <c r="G120" s="85"/>
      <c r="H120" s="85"/>
    </row>
    <row r="121" spans="1:8" ht="12.75">
      <c r="A121" s="85"/>
      <c r="B121" s="85"/>
      <c r="C121" s="85"/>
      <c r="D121" s="85"/>
      <c r="E121" s="85"/>
      <c r="F121" s="85"/>
      <c r="G121" s="85"/>
      <c r="H121" s="85"/>
    </row>
    <row r="122" spans="1:8" ht="12.75">
      <c r="A122" s="85"/>
      <c r="B122" s="85"/>
      <c r="C122" s="85"/>
      <c r="D122" s="85"/>
      <c r="E122" s="85"/>
      <c r="F122" s="85"/>
      <c r="G122" s="85"/>
      <c r="H122" s="85"/>
    </row>
    <row r="123" spans="1:8" ht="12.75">
      <c r="A123" s="85"/>
      <c r="B123" s="85"/>
      <c r="C123" s="85"/>
      <c r="D123" s="85"/>
      <c r="E123" s="85"/>
      <c r="F123" s="85"/>
      <c r="G123" s="85"/>
      <c r="H123" s="85"/>
    </row>
    <row r="124" spans="1:8" ht="12.75">
      <c r="A124" s="85"/>
      <c r="B124" s="85"/>
      <c r="C124" s="85"/>
      <c r="D124" s="85"/>
      <c r="E124" s="85"/>
      <c r="F124" s="85"/>
      <c r="G124" s="85"/>
      <c r="H124" s="85"/>
    </row>
    <row r="125" spans="1:8" ht="12.75">
      <c r="A125" s="85"/>
      <c r="B125" s="85"/>
      <c r="C125" s="85"/>
      <c r="D125" s="85"/>
      <c r="E125" s="85"/>
      <c r="F125" s="85"/>
      <c r="G125" s="85"/>
      <c r="H125" s="85"/>
    </row>
    <row r="126" spans="1:8" ht="12.75">
      <c r="A126" s="85"/>
      <c r="B126" s="85"/>
      <c r="C126" s="85"/>
      <c r="D126" s="85"/>
      <c r="E126" s="85"/>
      <c r="F126" s="85"/>
      <c r="G126" s="85"/>
      <c r="H126" s="85"/>
    </row>
    <row r="127" spans="1:8" ht="12.75">
      <c r="A127" s="85"/>
      <c r="B127" s="85"/>
      <c r="C127" s="85"/>
      <c r="D127" s="85"/>
      <c r="E127" s="85"/>
      <c r="F127" s="85"/>
      <c r="G127" s="85"/>
      <c r="H127" s="85"/>
    </row>
    <row r="128" spans="1:8" ht="12.75">
      <c r="A128" s="85"/>
      <c r="B128" s="85"/>
      <c r="C128" s="85"/>
      <c r="D128" s="85"/>
      <c r="E128" s="85"/>
      <c r="F128" s="85"/>
      <c r="G128" s="85"/>
      <c r="H128" s="85"/>
    </row>
    <row r="129" spans="1:8" ht="12.75">
      <c r="A129" s="85"/>
      <c r="B129" s="85"/>
      <c r="C129" s="85"/>
      <c r="D129" s="85"/>
      <c r="E129" s="85"/>
      <c r="F129" s="85"/>
      <c r="G129" s="85"/>
      <c r="H129" s="85"/>
    </row>
    <row r="130" spans="1:8" ht="12.75">
      <c r="A130" s="85"/>
      <c r="B130" s="85"/>
      <c r="C130" s="85"/>
      <c r="D130" s="85"/>
      <c r="E130" s="85"/>
      <c r="F130" s="85"/>
      <c r="G130" s="85"/>
      <c r="H130" s="85"/>
    </row>
    <row r="131" spans="1:8" ht="12.75">
      <c r="A131" s="85"/>
      <c r="B131" s="85"/>
      <c r="C131" s="85"/>
      <c r="D131" s="85"/>
      <c r="E131" s="85"/>
      <c r="F131" s="85"/>
      <c r="G131" s="85"/>
      <c r="H131" s="85"/>
    </row>
    <row r="132" spans="1:8" ht="12.75">
      <c r="A132" s="85"/>
      <c r="B132" s="85"/>
      <c r="C132" s="85"/>
      <c r="D132" s="85"/>
      <c r="E132" s="85"/>
      <c r="F132" s="85"/>
      <c r="G132" s="85"/>
      <c r="H132" s="85"/>
    </row>
    <row r="133" spans="1:8" ht="12.75">
      <c r="A133" s="85"/>
      <c r="B133" s="85"/>
      <c r="C133" s="85"/>
      <c r="D133" s="85"/>
      <c r="E133" s="85"/>
      <c r="F133" s="85"/>
      <c r="G133" s="85"/>
      <c r="H133" s="85"/>
    </row>
    <row r="134" spans="1:8" ht="12.75">
      <c r="A134" s="85"/>
      <c r="B134" s="85"/>
      <c r="C134" s="85"/>
      <c r="D134" s="85"/>
      <c r="E134" s="85"/>
      <c r="F134" s="85"/>
      <c r="G134" s="85"/>
      <c r="H134" s="85"/>
    </row>
    <row r="135" spans="1:8" ht="12.75">
      <c r="A135" s="85"/>
      <c r="B135" s="85"/>
      <c r="C135" s="85"/>
      <c r="D135" s="85"/>
      <c r="E135" s="85"/>
      <c r="F135" s="85"/>
      <c r="G135" s="85"/>
      <c r="H135" s="85"/>
    </row>
    <row r="136" spans="1:8" ht="12.75">
      <c r="A136" s="85"/>
      <c r="B136" s="85"/>
      <c r="C136" s="85"/>
      <c r="D136" s="85"/>
      <c r="E136" s="85"/>
      <c r="F136" s="85"/>
      <c r="G136" s="85"/>
      <c r="H136" s="85"/>
    </row>
    <row r="137" spans="1:8" ht="12.75">
      <c r="A137" s="85"/>
      <c r="B137" s="85"/>
      <c r="C137" s="85"/>
      <c r="D137" s="85"/>
      <c r="E137" s="85"/>
      <c r="F137" s="85"/>
      <c r="G137" s="85"/>
      <c r="H137" s="85"/>
    </row>
    <row r="138" spans="1:8" ht="12.75">
      <c r="A138" s="85"/>
      <c r="B138" s="85"/>
      <c r="C138" s="85"/>
      <c r="D138" s="85"/>
      <c r="E138" s="85"/>
      <c r="F138" s="85"/>
      <c r="G138" s="85"/>
      <c r="H138" s="85"/>
    </row>
    <row r="139" spans="1:8" ht="12.75">
      <c r="A139" s="85"/>
      <c r="B139" s="85"/>
      <c r="C139" s="85"/>
      <c r="D139" s="85"/>
      <c r="E139" s="85"/>
      <c r="F139" s="85"/>
      <c r="G139" s="85"/>
      <c r="H139" s="85"/>
    </row>
    <row r="140" spans="1:8" ht="12.75">
      <c r="A140" s="85"/>
      <c r="B140" s="85"/>
      <c r="C140" s="85"/>
      <c r="D140" s="85"/>
      <c r="E140" s="85"/>
      <c r="F140" s="85"/>
      <c r="G140" s="85"/>
      <c r="H140" s="85"/>
    </row>
    <row r="141" spans="1:8" ht="12.75">
      <c r="A141" s="85"/>
      <c r="B141" s="85"/>
      <c r="C141" s="85"/>
      <c r="D141" s="85"/>
      <c r="E141" s="85"/>
      <c r="F141" s="85"/>
      <c r="G141" s="85"/>
      <c r="H141" s="85"/>
    </row>
    <row r="142" spans="1:8" ht="12.75">
      <c r="A142" s="85"/>
      <c r="B142" s="85"/>
      <c r="C142" s="85"/>
      <c r="D142" s="85"/>
      <c r="E142" s="85"/>
      <c r="F142" s="85"/>
      <c r="G142" s="85"/>
      <c r="H142" s="85"/>
    </row>
    <row r="143" spans="1:8" ht="12.75">
      <c r="A143" s="85"/>
      <c r="B143" s="85"/>
      <c r="C143" s="85"/>
      <c r="D143" s="85"/>
      <c r="E143" s="85"/>
      <c r="F143" s="85"/>
      <c r="G143" s="85"/>
      <c r="H143" s="85"/>
    </row>
    <row r="144" spans="1:8" ht="12.75">
      <c r="A144" s="85"/>
      <c r="B144" s="85"/>
      <c r="C144" s="85"/>
      <c r="D144" s="85"/>
      <c r="E144" s="85"/>
      <c r="F144" s="85"/>
      <c r="G144" s="85"/>
      <c r="H144" s="85"/>
    </row>
    <row r="145" spans="1:8" ht="12.75">
      <c r="A145" s="85"/>
      <c r="B145" s="85"/>
      <c r="C145" s="85"/>
      <c r="D145" s="85"/>
      <c r="E145" s="85"/>
      <c r="F145" s="85"/>
      <c r="G145" s="85"/>
      <c r="H145" s="85"/>
    </row>
    <row r="146" spans="1:8" ht="12.75">
      <c r="A146" s="85"/>
      <c r="B146" s="85"/>
      <c r="C146" s="85"/>
      <c r="D146" s="85"/>
      <c r="E146" s="85"/>
      <c r="F146" s="85"/>
      <c r="G146" s="85"/>
      <c r="H146" s="85"/>
    </row>
    <row r="147" spans="1:8" ht="12.75">
      <c r="A147" s="85"/>
      <c r="B147" s="85"/>
      <c r="C147" s="85"/>
      <c r="D147" s="85"/>
      <c r="E147" s="85"/>
      <c r="F147" s="85"/>
      <c r="G147" s="85"/>
      <c r="H147" s="85"/>
    </row>
    <row r="148" spans="1:8" ht="12.75">
      <c r="A148" s="85"/>
      <c r="B148" s="85"/>
      <c r="C148" s="85"/>
      <c r="D148" s="85"/>
      <c r="E148" s="85"/>
      <c r="F148" s="85"/>
      <c r="G148" s="85"/>
      <c r="H148" s="85"/>
    </row>
    <row r="149" spans="1:8" ht="12.75">
      <c r="A149" s="85"/>
      <c r="B149" s="85"/>
      <c r="C149" s="85"/>
      <c r="D149" s="85"/>
      <c r="E149" s="85"/>
      <c r="F149" s="85"/>
      <c r="G149" s="85"/>
      <c r="H149" s="85"/>
    </row>
    <row r="150" spans="1:8" ht="12.75">
      <c r="A150" s="85"/>
      <c r="B150" s="85"/>
      <c r="C150" s="85"/>
      <c r="D150" s="85"/>
      <c r="E150" s="85"/>
      <c r="F150" s="85"/>
      <c r="G150" s="85"/>
      <c r="H150" s="85"/>
    </row>
    <row r="151" spans="1:8" ht="12.75">
      <c r="A151" s="85"/>
      <c r="B151" s="85"/>
      <c r="C151" s="85"/>
      <c r="D151" s="85"/>
      <c r="E151" s="85"/>
      <c r="F151" s="85"/>
      <c r="G151" s="85"/>
      <c r="H151" s="85"/>
    </row>
    <row r="152" spans="1:8" ht="12.75">
      <c r="A152" s="85"/>
      <c r="B152" s="85"/>
      <c r="C152" s="85"/>
      <c r="D152" s="85"/>
      <c r="E152" s="85"/>
      <c r="F152" s="85"/>
      <c r="G152" s="85"/>
      <c r="H152" s="85"/>
    </row>
    <row r="153" spans="1:8" ht="12.75">
      <c r="A153" s="85"/>
      <c r="B153" s="85"/>
      <c r="C153" s="85"/>
      <c r="D153" s="85"/>
      <c r="E153" s="85"/>
      <c r="F153" s="85"/>
      <c r="G153" s="85"/>
      <c r="H153" s="85"/>
    </row>
    <row r="154" spans="1:8" ht="12.75">
      <c r="A154" s="85"/>
      <c r="B154" s="85"/>
      <c r="C154" s="85"/>
      <c r="D154" s="85"/>
      <c r="E154" s="85"/>
      <c r="F154" s="85"/>
      <c r="G154" s="85"/>
      <c r="H154" s="85"/>
    </row>
    <row r="155" spans="1:8" ht="12.75">
      <c r="A155" s="85"/>
      <c r="B155" s="85"/>
      <c r="C155" s="85"/>
      <c r="D155" s="85"/>
      <c r="E155" s="85"/>
      <c r="F155" s="85"/>
      <c r="G155" s="85"/>
      <c r="H155" s="85"/>
    </row>
    <row r="156" spans="1:8" ht="12.75">
      <c r="A156" s="85"/>
      <c r="B156" s="85"/>
      <c r="C156" s="85"/>
      <c r="D156" s="85"/>
      <c r="E156" s="85"/>
      <c r="F156" s="85"/>
      <c r="G156" s="85"/>
      <c r="H156" s="85"/>
    </row>
    <row r="157" spans="1:8" ht="12.75">
      <c r="A157" s="85"/>
      <c r="B157" s="85"/>
      <c r="C157" s="85"/>
      <c r="D157" s="85"/>
      <c r="E157" s="85"/>
      <c r="F157" s="85"/>
      <c r="G157" s="85"/>
      <c r="H157" s="85"/>
    </row>
    <row r="158" spans="1:8" ht="12.75">
      <c r="A158" s="85"/>
      <c r="B158" s="85"/>
      <c r="C158" s="85"/>
      <c r="D158" s="85"/>
      <c r="E158" s="85"/>
      <c r="F158" s="85"/>
      <c r="G158" s="85"/>
      <c r="H158" s="85"/>
    </row>
    <row r="159" spans="1:8" ht="12.75">
      <c r="A159" s="85"/>
      <c r="B159" s="85"/>
      <c r="C159" s="85"/>
      <c r="D159" s="85"/>
      <c r="E159" s="85"/>
      <c r="F159" s="85"/>
      <c r="G159" s="85"/>
      <c r="H159" s="85"/>
    </row>
    <row r="160" spans="1:8" ht="12.75">
      <c r="A160" s="85"/>
      <c r="B160" s="85"/>
      <c r="C160" s="85"/>
      <c r="D160" s="85"/>
      <c r="E160" s="85"/>
      <c r="F160" s="85"/>
      <c r="G160" s="85"/>
      <c r="H160" s="85"/>
    </row>
    <row r="161" spans="1:8" ht="12.75">
      <c r="A161" s="85"/>
      <c r="B161" s="85"/>
      <c r="C161" s="85"/>
      <c r="D161" s="85"/>
      <c r="E161" s="85"/>
      <c r="F161" s="85"/>
      <c r="G161" s="85"/>
      <c r="H161" s="85"/>
    </row>
    <row r="162" spans="1:8" ht="12.75">
      <c r="A162" s="85"/>
      <c r="B162" s="85"/>
      <c r="C162" s="85"/>
      <c r="D162" s="85"/>
      <c r="E162" s="85"/>
      <c r="F162" s="85"/>
      <c r="G162" s="85"/>
      <c r="H162" s="85"/>
    </row>
    <row r="163" spans="1:8" ht="12.75">
      <c r="A163" s="85"/>
      <c r="B163" s="85"/>
      <c r="C163" s="85"/>
      <c r="D163" s="85"/>
      <c r="E163" s="85"/>
      <c r="F163" s="85"/>
      <c r="G163" s="85"/>
      <c r="H163" s="85"/>
    </row>
    <row r="164" spans="1:8" ht="12.75">
      <c r="A164" s="85"/>
      <c r="B164" s="85"/>
      <c r="C164" s="85"/>
      <c r="D164" s="85"/>
      <c r="E164" s="85"/>
      <c r="F164" s="85"/>
      <c r="G164" s="85"/>
      <c r="H164" s="85"/>
    </row>
    <row r="165" spans="1:8" ht="12.75">
      <c r="A165" s="85"/>
      <c r="B165" s="85"/>
      <c r="C165" s="85"/>
      <c r="D165" s="85"/>
      <c r="E165" s="85"/>
      <c r="F165" s="85"/>
      <c r="G165" s="85"/>
      <c r="H165" s="85"/>
    </row>
    <row r="166" spans="1:8" ht="12.75">
      <c r="A166" s="85"/>
      <c r="B166" s="85"/>
      <c r="C166" s="85"/>
      <c r="D166" s="85"/>
      <c r="E166" s="85"/>
      <c r="F166" s="85"/>
      <c r="G166" s="85"/>
      <c r="H166" s="85"/>
    </row>
    <row r="167" spans="1:8" ht="12.75">
      <c r="A167" s="85"/>
      <c r="B167" s="85"/>
      <c r="C167" s="85"/>
      <c r="D167" s="85"/>
      <c r="E167" s="85"/>
      <c r="F167" s="85"/>
      <c r="G167" s="85"/>
      <c r="H167" s="85"/>
    </row>
    <row r="168" spans="1:8" ht="12.75">
      <c r="A168" s="85"/>
      <c r="B168" s="85"/>
      <c r="C168" s="85"/>
      <c r="D168" s="85"/>
      <c r="E168" s="85"/>
      <c r="F168" s="85"/>
      <c r="G168" s="85"/>
      <c r="H168" s="85"/>
    </row>
    <row r="169" spans="1:8" ht="12.75">
      <c r="A169" s="85"/>
      <c r="B169" s="85"/>
      <c r="C169" s="85"/>
      <c r="D169" s="85"/>
      <c r="E169" s="85"/>
      <c r="F169" s="85"/>
      <c r="G169" s="85"/>
      <c r="H169" s="85"/>
    </row>
    <row r="170" spans="1:8" ht="12.75">
      <c r="A170" s="85"/>
      <c r="B170" s="85"/>
      <c r="C170" s="85"/>
      <c r="D170" s="85"/>
      <c r="E170" s="85"/>
      <c r="F170" s="85"/>
      <c r="G170" s="85"/>
      <c r="H170" s="85"/>
    </row>
    <row r="171" spans="1:8" ht="12.75">
      <c r="A171" s="85"/>
      <c r="B171" s="85"/>
      <c r="C171" s="85"/>
      <c r="D171" s="85"/>
      <c r="E171" s="85"/>
      <c r="F171" s="85"/>
      <c r="G171" s="85"/>
      <c r="H171" s="85"/>
    </row>
    <row r="172" spans="1:8" ht="12.75">
      <c r="A172" s="85"/>
      <c r="B172" s="85"/>
      <c r="C172" s="85"/>
      <c r="D172" s="85"/>
      <c r="E172" s="85"/>
      <c r="F172" s="85"/>
      <c r="G172" s="85"/>
      <c r="H172" s="85"/>
    </row>
    <row r="173" spans="1:8" ht="12.75">
      <c r="A173" s="85"/>
      <c r="B173" s="85"/>
      <c r="C173" s="85"/>
      <c r="D173" s="85"/>
      <c r="E173" s="85"/>
      <c r="F173" s="85"/>
      <c r="G173" s="85"/>
      <c r="H173" s="85"/>
    </row>
    <row r="174" spans="1:8" ht="12.75">
      <c r="A174" s="85"/>
      <c r="B174" s="85"/>
      <c r="C174" s="85"/>
      <c r="D174" s="85"/>
      <c r="E174" s="85"/>
      <c r="F174" s="85"/>
      <c r="G174" s="85"/>
      <c r="H174" s="85"/>
    </row>
    <row r="175" spans="1:8" ht="12.75">
      <c r="A175" s="85"/>
      <c r="B175" s="85"/>
      <c r="C175" s="85"/>
      <c r="D175" s="85"/>
      <c r="E175" s="85"/>
      <c r="F175" s="85"/>
      <c r="G175" s="85"/>
      <c r="H175" s="85"/>
    </row>
    <row r="176" spans="1:8" ht="12.75">
      <c r="A176" s="85"/>
      <c r="B176" s="85"/>
      <c r="C176" s="85"/>
      <c r="D176" s="85"/>
      <c r="E176" s="85"/>
      <c r="F176" s="85"/>
      <c r="G176" s="85"/>
      <c r="H176" s="85"/>
    </row>
    <row r="177" spans="1:8" ht="12.75">
      <c r="A177" s="85"/>
      <c r="B177" s="85"/>
      <c r="C177" s="85"/>
      <c r="D177" s="85"/>
      <c r="E177" s="85"/>
      <c r="F177" s="85"/>
      <c r="G177" s="85"/>
      <c r="H177" s="85"/>
    </row>
    <row r="178" spans="1:8" ht="12.75">
      <c r="A178" s="85"/>
      <c r="B178" s="85"/>
      <c r="C178" s="85"/>
      <c r="D178" s="85"/>
      <c r="E178" s="85"/>
      <c r="F178" s="85"/>
      <c r="G178" s="85"/>
      <c r="H178" s="85"/>
    </row>
    <row r="179" spans="1:8" ht="12.75">
      <c r="A179" s="85"/>
      <c r="B179" s="85"/>
      <c r="C179" s="85"/>
      <c r="D179" s="85"/>
      <c r="E179" s="85"/>
      <c r="F179" s="85"/>
      <c r="G179" s="85"/>
      <c r="H179" s="85"/>
    </row>
    <row r="180" spans="1:8" ht="12.75">
      <c r="A180" s="85"/>
      <c r="B180" s="85"/>
      <c r="C180" s="85"/>
      <c r="D180" s="85"/>
      <c r="E180" s="85"/>
      <c r="F180" s="85"/>
      <c r="G180" s="85"/>
      <c r="H180" s="85"/>
    </row>
    <row r="181" spans="1:8" ht="12.75">
      <c r="A181" s="85"/>
      <c r="B181" s="85"/>
      <c r="C181" s="85"/>
      <c r="D181" s="85"/>
      <c r="E181" s="85"/>
      <c r="F181" s="85"/>
      <c r="G181" s="85"/>
      <c r="H181" s="85"/>
    </row>
    <row r="182" spans="1:8" ht="12.75">
      <c r="A182" s="85"/>
      <c r="B182" s="85"/>
      <c r="C182" s="85"/>
      <c r="D182" s="85"/>
      <c r="E182" s="85"/>
      <c r="F182" s="85"/>
      <c r="G182" s="85"/>
      <c r="H182" s="85"/>
    </row>
    <row r="183" spans="1:8" ht="12.75">
      <c r="A183" s="85"/>
      <c r="B183" s="85"/>
      <c r="C183" s="85"/>
      <c r="D183" s="85"/>
      <c r="E183" s="85"/>
      <c r="F183" s="85"/>
      <c r="G183" s="85"/>
      <c r="H183" s="85"/>
    </row>
    <row r="184" spans="1:8" ht="12.75">
      <c r="A184" s="85"/>
      <c r="B184" s="85"/>
      <c r="C184" s="85"/>
      <c r="D184" s="85"/>
      <c r="E184" s="85"/>
      <c r="F184" s="85"/>
      <c r="G184" s="85"/>
      <c r="H184" s="85"/>
    </row>
    <row r="185" spans="1:8" ht="12.75">
      <c r="A185" s="85"/>
      <c r="B185" s="85"/>
      <c r="C185" s="85"/>
      <c r="D185" s="85"/>
      <c r="E185" s="85"/>
      <c r="F185" s="85"/>
      <c r="G185" s="85"/>
      <c r="H185" s="85"/>
    </row>
    <row r="186" spans="1:8" ht="12.75">
      <c r="A186" s="85"/>
      <c r="B186" s="85"/>
      <c r="C186" s="85"/>
      <c r="D186" s="85"/>
      <c r="E186" s="85"/>
      <c r="F186" s="85"/>
      <c r="G186" s="85"/>
      <c r="H186" s="85"/>
    </row>
    <row r="187" spans="1:8" ht="12.75">
      <c r="A187" s="85"/>
      <c r="B187" s="85"/>
      <c r="C187" s="85"/>
      <c r="D187" s="85"/>
      <c r="E187" s="85"/>
      <c r="F187" s="85"/>
      <c r="G187" s="85"/>
      <c r="H187" s="85"/>
    </row>
    <row r="188" spans="1:8" ht="12.75">
      <c r="A188" s="85"/>
      <c r="B188" s="85"/>
      <c r="C188" s="85"/>
      <c r="D188" s="85"/>
      <c r="E188" s="85"/>
      <c r="F188" s="85"/>
      <c r="G188" s="85"/>
      <c r="H188" s="85"/>
    </row>
    <row r="189" spans="1:8" ht="12.75">
      <c r="A189" s="85"/>
      <c r="B189" s="85"/>
      <c r="C189" s="85"/>
      <c r="D189" s="85"/>
      <c r="E189" s="85"/>
      <c r="F189" s="85"/>
      <c r="G189" s="85"/>
      <c r="H189" s="85"/>
    </row>
    <row r="190" spans="1:8" ht="12.75">
      <c r="A190" s="85"/>
      <c r="B190" s="85"/>
      <c r="C190" s="85"/>
      <c r="D190" s="85"/>
      <c r="E190" s="85"/>
      <c r="F190" s="85"/>
      <c r="G190" s="85"/>
      <c r="H190" s="85"/>
    </row>
    <row r="191" spans="1:8" ht="12.75">
      <c r="A191" s="85"/>
      <c r="B191" s="85"/>
      <c r="C191" s="85"/>
      <c r="D191" s="85"/>
      <c r="E191" s="85"/>
      <c r="F191" s="85"/>
      <c r="G191" s="85"/>
      <c r="H191" s="85"/>
    </row>
    <row r="192" spans="1:8" ht="12.75">
      <c r="A192" s="85"/>
      <c r="B192" s="85"/>
      <c r="C192" s="85"/>
      <c r="D192" s="85"/>
      <c r="E192" s="85"/>
      <c r="F192" s="85"/>
      <c r="G192" s="85"/>
      <c r="H192" s="85"/>
    </row>
    <row r="193" spans="1:8" ht="12.75">
      <c r="A193" s="85"/>
      <c r="B193" s="85"/>
      <c r="C193" s="85"/>
      <c r="D193" s="85"/>
      <c r="E193" s="85"/>
      <c r="F193" s="85"/>
      <c r="G193" s="85"/>
      <c r="H193" s="85"/>
    </row>
    <row r="194" spans="1:8" ht="12.75">
      <c r="A194" s="85"/>
      <c r="B194" s="85"/>
      <c r="C194" s="85"/>
      <c r="D194" s="85"/>
      <c r="E194" s="85"/>
      <c r="F194" s="85"/>
      <c r="G194" s="85"/>
      <c r="H194" s="85"/>
    </row>
    <row r="195" spans="1:8" ht="12.75">
      <c r="A195" s="85"/>
      <c r="B195" s="85"/>
      <c r="C195" s="85"/>
      <c r="D195" s="85"/>
      <c r="E195" s="85"/>
      <c r="F195" s="85"/>
      <c r="G195" s="85"/>
      <c r="H195" s="85"/>
    </row>
    <row r="196" spans="1:8" ht="12.75">
      <c r="A196" s="85"/>
      <c r="B196" s="85"/>
      <c r="C196" s="85"/>
      <c r="D196" s="85"/>
      <c r="E196" s="85"/>
      <c r="F196" s="85"/>
      <c r="G196" s="85"/>
      <c r="H196" s="85"/>
    </row>
    <row r="197" spans="1:8" ht="12.75">
      <c r="A197" s="85"/>
      <c r="B197" s="85"/>
      <c r="C197" s="85"/>
      <c r="D197" s="85"/>
      <c r="E197" s="85"/>
      <c r="F197" s="85"/>
      <c r="G197" s="85"/>
      <c r="H197" s="85"/>
    </row>
    <row r="198" spans="1:8" ht="12.75">
      <c r="A198" s="85"/>
      <c r="B198" s="85"/>
      <c r="C198" s="85"/>
      <c r="D198" s="85"/>
      <c r="E198" s="85"/>
      <c r="F198" s="85"/>
      <c r="G198" s="85"/>
      <c r="H198" s="85"/>
    </row>
    <row r="199" spans="1:8" ht="12.75">
      <c r="A199" s="85"/>
      <c r="B199" s="85"/>
      <c r="C199" s="85"/>
      <c r="D199" s="85"/>
      <c r="E199" s="85"/>
      <c r="F199" s="85"/>
      <c r="G199" s="85"/>
      <c r="H199" s="85"/>
    </row>
    <row r="200" spans="1:8" ht="12.75">
      <c r="A200" s="85"/>
      <c r="B200" s="85"/>
      <c r="C200" s="85"/>
      <c r="D200" s="85"/>
      <c r="E200" s="85"/>
      <c r="F200" s="85"/>
      <c r="G200" s="85"/>
      <c r="H200" s="85"/>
    </row>
    <row r="201" spans="1:8" ht="12.75">
      <c r="A201" s="85"/>
      <c r="B201" s="85"/>
      <c r="C201" s="85"/>
      <c r="D201" s="85"/>
      <c r="E201" s="85"/>
      <c r="F201" s="85"/>
      <c r="G201" s="85"/>
      <c r="H201" s="85"/>
    </row>
    <row r="202" spans="1:8" ht="12.75">
      <c r="A202" s="85"/>
      <c r="B202" s="85"/>
      <c r="C202" s="85"/>
      <c r="D202" s="85"/>
      <c r="E202" s="85"/>
      <c r="F202" s="85"/>
      <c r="G202" s="85"/>
      <c r="H202" s="8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GRNUP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filadelfiova</dc:creator>
  <cp:keywords/>
  <dc:description/>
  <cp:lastModifiedBy>filadelfiova</cp:lastModifiedBy>
  <cp:lastPrinted>2007-09-17T10:35:42Z</cp:lastPrinted>
  <dcterms:created xsi:type="dcterms:W3CDTF">2006-04-18T07:46:45Z</dcterms:created>
  <dcterms:modified xsi:type="dcterms:W3CDTF">2007-09-24T09:12:58Z</dcterms:modified>
  <cp:category/>
  <cp:version/>
  <cp:contentType/>
  <cp:contentStatus/>
</cp:coreProperties>
</file>