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<sst xmlns="http://schemas.openxmlformats.org/spreadsheetml/2006/main" count="1028" uniqueCount="141">
  <si>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</si>
  <si>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</si>
  <si>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</si>
  <si>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</si>
  <si>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</si>
  <si>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</si>
  <si>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</si>
  <si>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</si>
  <si>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</si>
  <si>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</si>
  <si>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</si>
  <si>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</si>
  <si>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</si>
  <si>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</si>
  <si>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</si>
  <si>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</si>
  <si>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</si>
  <si>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</si>
  <si>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</si>
  <si>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</si>
  <si>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</si>
  <si>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</si>
  <si>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</si>
  <si>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</si>
  <si>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</si>
  <si>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</si>
  <si>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</si>
  <si>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</si>
  <si>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</si>
  <si>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</si>
  <si>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</si>
  <si>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</si>
  <si>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</si>
  <si>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</si>
  <si>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</si>
  <si>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</si>
  <si>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</si>
  <si>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</si>
  <si>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</si>
  <si>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</si>
  <si>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</si>
  <si>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</si>
  <si>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</si>
  <si>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</si>
  <si>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</si>
  <si>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</si>
  <si>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</si>
  <si>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</si>
  <si>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</si>
  <si>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</si>
  <si>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</si>
  <si>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</si>
  <si>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</si>
  <si>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</si>
  <si>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</si>
  <si>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</si>
  <si>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</si>
  <si>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</si>
  <si>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</si>
  <si>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</si>
  <si>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</si>
  <si>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</si>
  <si>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</si>
  <si>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</si>
  <si>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</si>
  <si>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</si>
  <si>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</si>
  <si>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</si>
  <si>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</si>
  <si>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</si>
  <si>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</si>
  <si>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</si>
  <si>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</si>
  <si>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</si>
  <si>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</si>
  <si>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</si>
  <si>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</si>
  <si>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</si>
  <si>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</si>
  <si>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</si>
  <si>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</si>
  <si>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</si>
  <si>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</si>
  <si>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</si>
  <si>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</si>
  <si>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</si>
  <si>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</si>
  <si>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</si>
  <si>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</si>
  <si>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</si>
  <si>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</si>
  <si>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</si>
  <si>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</si>
  <si>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</si>
  <si>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</si>
  <si>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</si>
  <si>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</si>
  <si>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</si>
  <si>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</si>
  <si>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</si>
  <si>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</si>
  <si>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</si>
  <si>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</si>
  <si>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</si>
  <si>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</si>
  <si>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</si>
  <si>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</si>
  <si>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</si>
  <si>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</si>
  <si>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</si>
  <si>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</si>
  <si>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</si>
  <si>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</si>
  <si>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</si>
  <si>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</si>
  <si>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</si>
  <si>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</si>
  <si>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</si>
  <si>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</si>
  <si>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</si>
  <si>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</si>
  <si>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</si>
  <si>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</si>
  <si>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</si>
  <si>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</si>
  <si>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</si>
  <si>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</si>
  <si>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</si>
  <si>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</si>
  <si>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</si>
  <si>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</si>
  <si>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</si>
  <si>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</si>
  <si>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</si>
  <si>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</si>
  <si>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</si>
  <si>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</si>
  <si>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</si>
  <si>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Január 2018</t>
  </si>
  <si>
    <t>24.05.2018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</si>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</sst>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 tint="0.1499984740745262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9" fillId="2" borderId="155" xfId="0" applyFont="1" applyFill="1" applyBorder="1" applyAlignment="1">
      <alignment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6.75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7</v>
      </c>
      <c r="F8" s="39">
        <v>0</v>
      </c>
      <c r="G8" s="39">
        <v>3</v>
      </c>
      <c r="H8" s="39">
        <v>3</v>
      </c>
      <c r="I8" s="40">
        <v>0</v>
      </c>
      <c r="J8" s="41">
        <v>10</v>
      </c>
      <c r="K8" s="42">
        <v>2</v>
      </c>
      <c r="L8" s="43">
        <v>2</v>
      </c>
      <c r="M8" s="44">
        <v>8</v>
      </c>
      <c r="N8" s="45">
        <v>0</v>
      </c>
      <c r="O8" s="45">
        <v>4</v>
      </c>
      <c r="P8" s="46">
        <v>12</v>
      </c>
      <c r="Q8" s="45">
        <v>2</v>
      </c>
      <c r="R8" s="47">
        <v>3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1</v>
      </c>
      <c r="F9" s="50">
        <v>0</v>
      </c>
      <c r="G9" s="50">
        <v>1</v>
      </c>
      <c r="H9" s="50">
        <v>1</v>
      </c>
      <c r="I9" s="51">
        <v>0</v>
      </c>
      <c r="J9" s="52">
        <v>2</v>
      </c>
      <c r="K9" s="53">
        <v>1</v>
      </c>
      <c r="L9" s="54">
        <v>0</v>
      </c>
      <c r="M9" s="55">
        <v>2</v>
      </c>
      <c r="N9" s="56">
        <v>0</v>
      </c>
      <c r="O9" s="56">
        <v>1</v>
      </c>
      <c r="P9" s="56">
        <v>3</v>
      </c>
      <c r="Q9" s="56">
        <v>1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4</v>
      </c>
      <c r="F10" s="60">
        <v>1</v>
      </c>
      <c r="G10" s="60">
        <v>1</v>
      </c>
      <c r="H10" s="60">
        <v>1</v>
      </c>
      <c r="I10" s="61">
        <v>0</v>
      </c>
      <c r="J10" s="60">
        <v>6</v>
      </c>
      <c r="K10" s="62">
        <v>0</v>
      </c>
      <c r="L10" s="63">
        <v>2</v>
      </c>
      <c r="M10" s="64">
        <v>6</v>
      </c>
      <c r="N10" s="65">
        <v>2</v>
      </c>
      <c r="O10" s="65">
        <v>2</v>
      </c>
      <c r="P10" s="56">
        <v>10</v>
      </c>
      <c r="Q10" s="65">
        <v>0</v>
      </c>
      <c r="R10" s="66">
        <v>3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1</v>
      </c>
      <c r="G11" s="60">
        <v>0</v>
      </c>
      <c r="H11" s="60">
        <v>0</v>
      </c>
      <c r="I11" s="61">
        <v>0</v>
      </c>
      <c r="J11" s="60">
        <v>3</v>
      </c>
      <c r="K11" s="62">
        <v>0</v>
      </c>
      <c r="L11" s="63">
        <v>0</v>
      </c>
      <c r="M11" s="64">
        <v>3</v>
      </c>
      <c r="N11" s="65">
        <v>1</v>
      </c>
      <c r="O11" s="65">
        <v>0</v>
      </c>
      <c r="P11" s="56">
        <v>4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7</v>
      </c>
      <c r="F12" s="70">
        <f t="shared" si="0"/>
        <v>2</v>
      </c>
      <c r="G12" s="71">
        <f t="shared" si="0"/>
        <v>2</v>
      </c>
      <c r="H12" s="70">
        <f t="shared" si="0"/>
        <v>2</v>
      </c>
      <c r="I12" s="72">
        <f t="shared" si="0"/>
        <v>0</v>
      </c>
      <c r="J12" s="73">
        <f t="shared" si="0"/>
        <v>11</v>
      </c>
      <c r="K12" s="74">
        <f t="shared" si="0"/>
        <v>1</v>
      </c>
      <c r="L12" s="75">
        <f t="shared" si="0"/>
        <v>2</v>
      </c>
      <c r="M12" s="76">
        <f t="shared" si="0"/>
        <v>11</v>
      </c>
      <c r="N12" s="77">
        <f t="shared" si="0"/>
        <v>3</v>
      </c>
      <c r="O12" s="77">
        <f t="shared" si="0"/>
        <v>3</v>
      </c>
      <c r="P12" s="46">
        <f t="shared" si="0"/>
        <v>17</v>
      </c>
      <c r="Q12" s="78">
        <f t="shared" si="0"/>
        <v>1</v>
      </c>
      <c r="R12" s="79">
        <f t="shared" si="0"/>
        <v>3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6</v>
      </c>
      <c r="F13" s="39">
        <v>2</v>
      </c>
      <c r="G13" s="39">
        <v>0</v>
      </c>
      <c r="H13" s="39">
        <v>0</v>
      </c>
      <c r="I13" s="40">
        <v>0</v>
      </c>
      <c r="J13" s="82">
        <v>8</v>
      </c>
      <c r="K13" s="42">
        <v>0</v>
      </c>
      <c r="L13" s="43">
        <v>1</v>
      </c>
      <c r="M13" s="44">
        <v>10</v>
      </c>
      <c r="N13" s="45">
        <v>3</v>
      </c>
      <c r="O13" s="45">
        <v>0</v>
      </c>
      <c r="P13" s="46">
        <v>13</v>
      </c>
      <c r="Q13" s="45">
        <v>0</v>
      </c>
      <c r="R13" s="47">
        <v>2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12</v>
      </c>
      <c r="F14" s="50">
        <v>4</v>
      </c>
      <c r="G14" s="50">
        <v>2</v>
      </c>
      <c r="H14" s="50">
        <v>1</v>
      </c>
      <c r="I14" s="51">
        <v>1</v>
      </c>
      <c r="J14" s="52">
        <v>18</v>
      </c>
      <c r="K14" s="53">
        <v>1</v>
      </c>
      <c r="L14" s="54">
        <v>1</v>
      </c>
      <c r="M14" s="55">
        <v>14</v>
      </c>
      <c r="N14" s="56">
        <v>5</v>
      </c>
      <c r="O14" s="56">
        <v>2</v>
      </c>
      <c r="P14" s="56">
        <v>21</v>
      </c>
      <c r="Q14" s="267">
        <v>1</v>
      </c>
      <c r="R14" s="57">
        <v>1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5</v>
      </c>
      <c r="F15" s="60">
        <v>0</v>
      </c>
      <c r="G15" s="60">
        <v>2</v>
      </c>
      <c r="H15" s="60">
        <v>2</v>
      </c>
      <c r="I15" s="61">
        <v>0</v>
      </c>
      <c r="J15" s="60">
        <v>7</v>
      </c>
      <c r="K15" s="62">
        <v>1</v>
      </c>
      <c r="L15" s="63">
        <v>1</v>
      </c>
      <c r="M15" s="64">
        <v>7</v>
      </c>
      <c r="N15" s="65">
        <v>0</v>
      </c>
      <c r="O15" s="65">
        <v>3</v>
      </c>
      <c r="P15" s="56">
        <v>10</v>
      </c>
      <c r="Q15" s="65">
        <v>2</v>
      </c>
      <c r="R15" s="66">
        <v>1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17</v>
      </c>
      <c r="F16" s="70">
        <f t="shared" si="1"/>
        <v>4</v>
      </c>
      <c r="G16" s="70">
        <f t="shared" si="1"/>
        <v>4</v>
      </c>
      <c r="H16" s="70">
        <f t="shared" si="1"/>
        <v>3</v>
      </c>
      <c r="I16" s="72">
        <f t="shared" si="1"/>
        <v>1</v>
      </c>
      <c r="J16" s="73">
        <f t="shared" si="1"/>
        <v>25</v>
      </c>
      <c r="K16" s="74">
        <f t="shared" si="1"/>
        <v>2</v>
      </c>
      <c r="L16" s="75">
        <f t="shared" si="1"/>
        <v>2</v>
      </c>
      <c r="M16" s="76">
        <f t="shared" si="1"/>
        <v>21</v>
      </c>
      <c r="N16" s="77">
        <f t="shared" si="1"/>
        <v>5</v>
      </c>
      <c r="O16" s="77">
        <f t="shared" si="1"/>
        <v>5</v>
      </c>
      <c r="P16" s="46">
        <f t="shared" si="1"/>
        <v>31</v>
      </c>
      <c r="Q16" s="77">
        <f t="shared" si="1"/>
        <v>3</v>
      </c>
      <c r="R16" s="79">
        <f t="shared" si="1"/>
        <v>2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10</v>
      </c>
      <c r="F17" s="39">
        <v>0</v>
      </c>
      <c r="G17" s="39">
        <v>0</v>
      </c>
      <c r="H17" s="39">
        <v>0</v>
      </c>
      <c r="I17" s="40">
        <v>0</v>
      </c>
      <c r="J17" s="82">
        <v>10</v>
      </c>
      <c r="K17" s="42">
        <v>0</v>
      </c>
      <c r="L17" s="43">
        <v>0</v>
      </c>
      <c r="M17" s="44">
        <v>14</v>
      </c>
      <c r="N17" s="45">
        <v>0</v>
      </c>
      <c r="O17" s="45">
        <v>0</v>
      </c>
      <c r="P17" s="46">
        <v>14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12</v>
      </c>
      <c r="F18" s="39">
        <v>1</v>
      </c>
      <c r="G18" s="39">
        <v>1</v>
      </c>
      <c r="H18" s="39">
        <v>0</v>
      </c>
      <c r="I18" s="40">
        <v>1</v>
      </c>
      <c r="J18" s="82">
        <v>14</v>
      </c>
      <c r="K18" s="42">
        <v>1</v>
      </c>
      <c r="L18" s="43">
        <v>1</v>
      </c>
      <c r="M18" s="44">
        <v>17</v>
      </c>
      <c r="N18" s="45">
        <v>2</v>
      </c>
      <c r="O18" s="45">
        <v>2</v>
      </c>
      <c r="P18" s="46">
        <v>21</v>
      </c>
      <c r="Q18" s="45">
        <v>2</v>
      </c>
      <c r="R18" s="47">
        <v>1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3</v>
      </c>
      <c r="F19" s="39">
        <v>0</v>
      </c>
      <c r="G19" s="39">
        <v>0</v>
      </c>
      <c r="H19" s="39">
        <v>0</v>
      </c>
      <c r="I19" s="40">
        <v>0</v>
      </c>
      <c r="J19" s="82">
        <v>3</v>
      </c>
      <c r="K19" s="42">
        <v>0</v>
      </c>
      <c r="L19" s="43">
        <v>0</v>
      </c>
      <c r="M19" s="44">
        <v>4</v>
      </c>
      <c r="N19" s="45">
        <v>0</v>
      </c>
      <c r="O19" s="45">
        <v>0</v>
      </c>
      <c r="P19" s="46">
        <v>4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4</v>
      </c>
      <c r="F20" s="50">
        <v>1</v>
      </c>
      <c r="G20" s="50">
        <v>1</v>
      </c>
      <c r="H20" s="50">
        <v>1</v>
      </c>
      <c r="I20" s="51">
        <v>0</v>
      </c>
      <c r="J20" s="52">
        <v>6</v>
      </c>
      <c r="K20" s="53">
        <v>1</v>
      </c>
      <c r="L20" s="54">
        <v>0</v>
      </c>
      <c r="M20" s="55">
        <v>6</v>
      </c>
      <c r="N20" s="56">
        <v>1</v>
      </c>
      <c r="O20" s="56">
        <v>1</v>
      </c>
      <c r="P20" s="56">
        <v>8</v>
      </c>
      <c r="Q20" s="56">
        <v>1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4</v>
      </c>
      <c r="F21" s="60">
        <v>1</v>
      </c>
      <c r="G21" s="60">
        <v>0</v>
      </c>
      <c r="H21" s="60">
        <v>0</v>
      </c>
      <c r="I21" s="61">
        <v>0</v>
      </c>
      <c r="J21" s="60">
        <v>5</v>
      </c>
      <c r="K21" s="62">
        <v>0</v>
      </c>
      <c r="L21" s="63">
        <v>0</v>
      </c>
      <c r="M21" s="64">
        <v>4</v>
      </c>
      <c r="N21" s="65">
        <v>1</v>
      </c>
      <c r="O21" s="65">
        <v>0</v>
      </c>
      <c r="P21" s="56">
        <v>5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5</v>
      </c>
      <c r="F22" s="60">
        <v>1</v>
      </c>
      <c r="G22" s="60">
        <v>1</v>
      </c>
      <c r="H22" s="60">
        <v>1</v>
      </c>
      <c r="I22" s="61">
        <v>0</v>
      </c>
      <c r="J22" s="60">
        <v>7</v>
      </c>
      <c r="K22" s="62">
        <v>1</v>
      </c>
      <c r="L22" s="63">
        <v>0</v>
      </c>
      <c r="M22" s="64">
        <v>5</v>
      </c>
      <c r="N22" s="65">
        <v>4</v>
      </c>
      <c r="O22" s="65">
        <v>1</v>
      </c>
      <c r="P22" s="56">
        <v>10</v>
      </c>
      <c r="Q22" s="65">
        <v>1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13</v>
      </c>
      <c r="F23" s="90">
        <f t="shared" si="2"/>
        <v>3</v>
      </c>
      <c r="G23" s="90">
        <f t="shared" si="2"/>
        <v>2</v>
      </c>
      <c r="H23" s="90">
        <f t="shared" si="2"/>
        <v>2</v>
      </c>
      <c r="I23" s="91">
        <f t="shared" si="2"/>
        <v>0</v>
      </c>
      <c r="J23" s="90">
        <f t="shared" si="2"/>
        <v>18</v>
      </c>
      <c r="K23" s="92">
        <f t="shared" si="2"/>
        <v>2</v>
      </c>
      <c r="L23" s="93">
        <f t="shared" si="2"/>
        <v>0</v>
      </c>
      <c r="M23" s="94">
        <f t="shared" si="2"/>
        <v>15</v>
      </c>
      <c r="N23" s="95">
        <f t="shared" si="2"/>
        <v>6</v>
      </c>
      <c r="O23" s="95">
        <f t="shared" si="2"/>
        <v>2</v>
      </c>
      <c r="P23" s="96">
        <f t="shared" si="2"/>
        <v>23</v>
      </c>
      <c r="Q23" s="77">
        <f t="shared" si="2"/>
        <v>2</v>
      </c>
      <c r="R23" s="173">
        <f t="shared" si="2"/>
        <v>0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75</v>
      </c>
      <c r="F24" s="99">
        <f t="shared" ref="F24:R24" si="3">F23+F19+F18+F17+F16+F13+F12+F8</f>
        <v>12</v>
      </c>
      <c r="G24" s="99">
        <f t="shared" si="3"/>
        <v>12</v>
      </c>
      <c r="H24" s="99">
        <f t="shared" si="3"/>
        <v>10</v>
      </c>
      <c r="I24" s="99">
        <f t="shared" si="3"/>
        <v>2</v>
      </c>
      <c r="J24" s="99">
        <f t="shared" si="3"/>
        <v>99</v>
      </c>
      <c r="K24" s="99">
        <f t="shared" si="3"/>
        <v>8</v>
      </c>
      <c r="L24" s="100">
        <f t="shared" si="3"/>
        <v>8</v>
      </c>
      <c r="M24" s="98">
        <f t="shared" si="3"/>
        <v>100</v>
      </c>
      <c r="N24" s="99">
        <f t="shared" si="3"/>
        <v>19</v>
      </c>
      <c r="O24" s="99">
        <f t="shared" si="3"/>
        <v>16</v>
      </c>
      <c r="P24" s="99">
        <f t="shared" si="3"/>
        <v>135</v>
      </c>
      <c r="Q24" s="99">
        <f t="shared" si="3"/>
        <v>10</v>
      </c>
      <c r="R24" s="100">
        <f t="shared" si="3"/>
        <v>11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0.75757575757575757</v>
      </c>
      <c r="F25" s="270">
        <f>IF(ISERROR(F24/(E24+F24+G24)),0,(F24/(E24+F24+G24)))</f>
        <v>0.12121212121212122</v>
      </c>
      <c r="G25" s="270">
        <f>IF(1-E25-F25=1,IF(G24=0,0,1),1-E25-F25)</f>
        <v>0.12121212121212122</v>
      </c>
      <c r="H25" s="273">
        <f>IF(ISERROR(H24/G24),0,(H24/G24))</f>
        <v>0.83333333333333337</v>
      </c>
      <c r="I25" s="270">
        <f>IF(1-H25=1,IF(I24=0,0,1),1-H25)</f>
        <v>0.16666666666666663</v>
      </c>
      <c r="J25" s="270"/>
      <c r="K25" s="270">
        <f>IF(ISERROR(K24/J24),0,(K24/J24))</f>
        <v>8.0808080808080815E-2</v>
      </c>
      <c r="L25" s="271">
        <f>IF(ISERROR(L24/J24),0,(L24/J24))</f>
        <v>8.0808080808080815E-2</v>
      </c>
      <c r="M25" s="268">
        <f>IF(ISERROR(M24/P24),0,(M24/P24))</f>
        <v>0.7407407407407407</v>
      </c>
      <c r="N25" s="270">
        <f>IF(ISERROR(N24/P24),0,(N24/P24))</f>
        <v>0.14074074074074075</v>
      </c>
      <c r="O25" s="270">
        <f>IF(1-M25-N25=1,IF(O24=0,0,1),1-M25-N25)</f>
        <v>0.11851851851851855</v>
      </c>
      <c r="P25" s="270"/>
      <c r="Q25" s="270">
        <f>IF(ISERROR(Q24/P24),0,(Q24/P24))</f>
        <v>7.407407407407407E-2</v>
      </c>
      <c r="R25" s="272">
        <f>IF(ISERROR(R24/P24),0,(R24/P24))</f>
        <v>8.1481481481481488E-2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01" t="s">
        <v>127</v>
      </c>
      <c r="C27" s="302"/>
      <c r="D27" s="302"/>
      <c r="E27" s="302"/>
      <c r="F27" s="302"/>
      <c r="G27" s="302"/>
      <c r="H27" s="302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5" t="s">
        <v>0</v>
      </c>
      <c r="C29" s="315" t="s">
        <v>97</v>
      </c>
      <c r="D29" s="315" t="s">
        <v>98</v>
      </c>
      <c r="E29" s="318" t="s">
        <v>116</v>
      </c>
      <c r="F29" s="318"/>
      <c r="G29" s="318"/>
      <c r="H29" s="318"/>
      <c r="I29" s="318"/>
      <c r="J29" s="318"/>
      <c r="K29" s="318"/>
      <c r="L29" s="318"/>
      <c r="M29" s="319" t="s">
        <v>126</v>
      </c>
      <c r="N29" s="318"/>
      <c r="O29" s="318"/>
      <c r="P29" s="318"/>
      <c r="Q29" s="318"/>
      <c r="R29" s="318"/>
    </row>
    <row r="30" spans="1:18" s="34" customFormat="1" ht="15" customHeight="1" x14ac:dyDescent="0.25">
      <c r="B30" s="316"/>
      <c r="C30" s="316"/>
      <c r="D30" s="316"/>
      <c r="E30" s="320" t="s">
        <v>1</v>
      </c>
      <c r="F30" s="321" t="s">
        <v>2</v>
      </c>
      <c r="G30" s="321" t="s">
        <v>3</v>
      </c>
      <c r="H30" s="322" t="s">
        <v>6</v>
      </c>
      <c r="I30" s="323"/>
      <c r="J30" s="324" t="s">
        <v>118</v>
      </c>
      <c r="K30" s="326" t="s">
        <v>6</v>
      </c>
      <c r="L30" s="327"/>
      <c r="M30" s="328" t="s">
        <v>1</v>
      </c>
      <c r="N30" s="321" t="s">
        <v>2</v>
      </c>
      <c r="O30" s="321" t="s">
        <v>3</v>
      </c>
      <c r="P30" s="324" t="s">
        <v>117</v>
      </c>
      <c r="Q30" s="326" t="s">
        <v>6</v>
      </c>
      <c r="R30" s="327"/>
    </row>
    <row r="31" spans="1:18" s="34" customFormat="1" ht="96.75" thickBot="1" x14ac:dyDescent="0.3">
      <c r="B31" s="316"/>
      <c r="C31" s="316"/>
      <c r="D31" s="316"/>
      <c r="E31" s="320"/>
      <c r="F31" s="321"/>
      <c r="G31" s="321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8"/>
      <c r="N31" s="321"/>
      <c r="O31" s="321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7"/>
      <c r="C32" s="317"/>
      <c r="D32" s="317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16</v>
      </c>
      <c r="F33" s="39">
        <v>2</v>
      </c>
      <c r="G33" s="39">
        <v>8</v>
      </c>
      <c r="H33" s="39">
        <v>8</v>
      </c>
      <c r="I33" s="40">
        <v>0</v>
      </c>
      <c r="J33" s="41">
        <v>25</v>
      </c>
      <c r="K33" s="42">
        <v>4</v>
      </c>
      <c r="L33" s="43">
        <v>5</v>
      </c>
      <c r="M33" s="44">
        <v>22</v>
      </c>
      <c r="N33" s="45">
        <v>2</v>
      </c>
      <c r="O33" s="45">
        <v>12</v>
      </c>
      <c r="P33" s="46">
        <v>36</v>
      </c>
      <c r="Q33" s="45">
        <v>5</v>
      </c>
      <c r="R33" s="47">
        <v>8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1</v>
      </c>
      <c r="F34" s="50">
        <v>1</v>
      </c>
      <c r="G34" s="50">
        <v>0</v>
      </c>
      <c r="H34" s="50">
        <v>0</v>
      </c>
      <c r="I34" s="51">
        <v>0</v>
      </c>
      <c r="J34" s="52">
        <v>1</v>
      </c>
      <c r="K34" s="53">
        <v>0</v>
      </c>
      <c r="L34" s="54">
        <v>0</v>
      </c>
      <c r="M34" s="55">
        <v>1</v>
      </c>
      <c r="N34" s="56">
        <v>1</v>
      </c>
      <c r="O34" s="56">
        <v>0</v>
      </c>
      <c r="P34" s="56">
        <v>2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3</v>
      </c>
      <c r="F35" s="60">
        <v>0</v>
      </c>
      <c r="G35" s="60">
        <v>0</v>
      </c>
      <c r="H35" s="60">
        <v>0</v>
      </c>
      <c r="I35" s="61">
        <v>0</v>
      </c>
      <c r="J35" s="60">
        <v>3</v>
      </c>
      <c r="K35" s="62">
        <v>0</v>
      </c>
      <c r="L35" s="63">
        <v>0</v>
      </c>
      <c r="M35" s="64">
        <v>3</v>
      </c>
      <c r="N35" s="65">
        <v>0</v>
      </c>
      <c r="O35" s="65">
        <v>0</v>
      </c>
      <c r="P35" s="56">
        <v>3</v>
      </c>
      <c r="Q35" s="65">
        <v>0</v>
      </c>
      <c r="R35" s="66">
        <v>0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1</v>
      </c>
      <c r="F36" s="60">
        <v>0</v>
      </c>
      <c r="G36" s="60">
        <v>0</v>
      </c>
      <c r="H36" s="60">
        <v>0</v>
      </c>
      <c r="I36" s="61">
        <v>0</v>
      </c>
      <c r="J36" s="60">
        <v>1</v>
      </c>
      <c r="K36" s="62">
        <v>0</v>
      </c>
      <c r="L36" s="63">
        <v>0</v>
      </c>
      <c r="M36" s="64">
        <v>1</v>
      </c>
      <c r="N36" s="65">
        <v>0</v>
      </c>
      <c r="O36" s="65">
        <v>0</v>
      </c>
      <c r="P36" s="56">
        <v>1</v>
      </c>
      <c r="Q36" s="65">
        <v>0</v>
      </c>
      <c r="R36" s="66">
        <v>0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5</v>
      </c>
      <c r="F37" s="70">
        <f t="shared" si="4"/>
        <v>1</v>
      </c>
      <c r="G37" s="71">
        <f t="shared" si="4"/>
        <v>0</v>
      </c>
      <c r="H37" s="70">
        <f t="shared" si="4"/>
        <v>0</v>
      </c>
      <c r="I37" s="72">
        <f t="shared" si="4"/>
        <v>0</v>
      </c>
      <c r="J37" s="73">
        <f t="shared" si="4"/>
        <v>5</v>
      </c>
      <c r="K37" s="74">
        <f t="shared" si="4"/>
        <v>0</v>
      </c>
      <c r="L37" s="75">
        <f t="shared" si="4"/>
        <v>0</v>
      </c>
      <c r="M37" s="76">
        <f t="shared" si="4"/>
        <v>5</v>
      </c>
      <c r="N37" s="77">
        <f t="shared" si="4"/>
        <v>1</v>
      </c>
      <c r="O37" s="77">
        <f t="shared" si="4"/>
        <v>0</v>
      </c>
      <c r="P37" s="46">
        <f t="shared" si="4"/>
        <v>6</v>
      </c>
      <c r="Q37" s="78">
        <f t="shared" si="4"/>
        <v>0</v>
      </c>
      <c r="R37" s="79">
        <f t="shared" si="4"/>
        <v>0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7</v>
      </c>
      <c r="F38" s="39">
        <v>2</v>
      </c>
      <c r="G38" s="39">
        <v>0</v>
      </c>
      <c r="H38" s="39">
        <v>0</v>
      </c>
      <c r="I38" s="40">
        <v>0</v>
      </c>
      <c r="J38" s="82">
        <v>9</v>
      </c>
      <c r="K38" s="42">
        <v>0</v>
      </c>
      <c r="L38" s="43">
        <v>0</v>
      </c>
      <c r="M38" s="44">
        <v>9</v>
      </c>
      <c r="N38" s="45">
        <v>3</v>
      </c>
      <c r="O38" s="45">
        <v>0</v>
      </c>
      <c r="P38" s="46">
        <v>12</v>
      </c>
      <c r="Q38" s="45">
        <v>0</v>
      </c>
      <c r="R38" s="47">
        <v>0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10</v>
      </c>
      <c r="F39" s="50">
        <v>3</v>
      </c>
      <c r="G39" s="50">
        <v>1</v>
      </c>
      <c r="H39" s="50">
        <v>1</v>
      </c>
      <c r="I39" s="51">
        <v>0</v>
      </c>
      <c r="J39" s="52">
        <v>13</v>
      </c>
      <c r="K39" s="53">
        <v>1</v>
      </c>
      <c r="L39" s="54">
        <v>3</v>
      </c>
      <c r="M39" s="55">
        <v>13</v>
      </c>
      <c r="N39" s="56">
        <v>5</v>
      </c>
      <c r="O39" s="56">
        <v>1</v>
      </c>
      <c r="P39" s="56">
        <v>19</v>
      </c>
      <c r="Q39" s="267">
        <v>1</v>
      </c>
      <c r="R39" s="57">
        <v>3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</v>
      </c>
      <c r="F40" s="60">
        <v>0</v>
      </c>
      <c r="G40" s="60">
        <v>0</v>
      </c>
      <c r="H40" s="60">
        <v>0</v>
      </c>
      <c r="I40" s="61">
        <v>0</v>
      </c>
      <c r="J40" s="60">
        <v>2</v>
      </c>
      <c r="K40" s="62">
        <v>0</v>
      </c>
      <c r="L40" s="63">
        <v>0</v>
      </c>
      <c r="M40" s="64">
        <v>4</v>
      </c>
      <c r="N40" s="65">
        <v>0</v>
      </c>
      <c r="O40" s="65">
        <v>0</v>
      </c>
      <c r="P40" s="56">
        <v>4</v>
      </c>
      <c r="Q40" s="65">
        <v>0</v>
      </c>
      <c r="R40" s="66">
        <v>0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12</v>
      </c>
      <c r="F41" s="70">
        <f t="shared" si="5"/>
        <v>3</v>
      </c>
      <c r="G41" s="70">
        <f t="shared" si="5"/>
        <v>1</v>
      </c>
      <c r="H41" s="70">
        <f t="shared" si="5"/>
        <v>1</v>
      </c>
      <c r="I41" s="72">
        <f t="shared" si="5"/>
        <v>0</v>
      </c>
      <c r="J41" s="73">
        <f t="shared" si="5"/>
        <v>15</v>
      </c>
      <c r="K41" s="74">
        <f t="shared" si="5"/>
        <v>1</v>
      </c>
      <c r="L41" s="75">
        <f t="shared" si="5"/>
        <v>3</v>
      </c>
      <c r="M41" s="76">
        <f t="shared" si="5"/>
        <v>17</v>
      </c>
      <c r="N41" s="77">
        <f t="shared" si="5"/>
        <v>5</v>
      </c>
      <c r="O41" s="77">
        <f t="shared" si="5"/>
        <v>1</v>
      </c>
      <c r="P41" s="46">
        <f t="shared" si="5"/>
        <v>23</v>
      </c>
      <c r="Q41" s="77">
        <f t="shared" si="5"/>
        <v>1</v>
      </c>
      <c r="R41" s="79">
        <f t="shared" si="5"/>
        <v>3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6</v>
      </c>
      <c r="F42" s="39">
        <v>0</v>
      </c>
      <c r="G42" s="39">
        <v>0</v>
      </c>
      <c r="H42" s="39">
        <v>0</v>
      </c>
      <c r="I42" s="40">
        <v>0</v>
      </c>
      <c r="J42" s="82">
        <v>6</v>
      </c>
      <c r="K42" s="42">
        <v>0</v>
      </c>
      <c r="L42" s="43">
        <v>0</v>
      </c>
      <c r="M42" s="44">
        <v>9</v>
      </c>
      <c r="N42" s="45">
        <v>0</v>
      </c>
      <c r="O42" s="45">
        <v>0</v>
      </c>
      <c r="P42" s="46">
        <v>9</v>
      </c>
      <c r="Q42" s="45">
        <v>0</v>
      </c>
      <c r="R42" s="47">
        <v>0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12</v>
      </c>
      <c r="F43" s="39">
        <v>1</v>
      </c>
      <c r="G43" s="39">
        <v>1</v>
      </c>
      <c r="H43" s="39">
        <v>1</v>
      </c>
      <c r="I43" s="40">
        <v>0</v>
      </c>
      <c r="J43" s="82">
        <v>14</v>
      </c>
      <c r="K43" s="42">
        <v>1</v>
      </c>
      <c r="L43" s="43">
        <v>2</v>
      </c>
      <c r="M43" s="44">
        <v>16</v>
      </c>
      <c r="N43" s="45">
        <v>2</v>
      </c>
      <c r="O43" s="45">
        <v>2</v>
      </c>
      <c r="P43" s="46">
        <v>20</v>
      </c>
      <c r="Q43" s="45">
        <v>2</v>
      </c>
      <c r="R43" s="47">
        <v>3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2</v>
      </c>
      <c r="F44" s="39">
        <v>0</v>
      </c>
      <c r="G44" s="39">
        <v>0</v>
      </c>
      <c r="H44" s="39">
        <v>0</v>
      </c>
      <c r="I44" s="40">
        <v>0</v>
      </c>
      <c r="J44" s="82">
        <v>2</v>
      </c>
      <c r="K44" s="42">
        <v>0</v>
      </c>
      <c r="L44" s="43">
        <v>0</v>
      </c>
      <c r="M44" s="44">
        <v>2</v>
      </c>
      <c r="N44" s="45">
        <v>0</v>
      </c>
      <c r="O44" s="45">
        <v>0</v>
      </c>
      <c r="P44" s="46">
        <v>2</v>
      </c>
      <c r="Q44" s="45">
        <v>0</v>
      </c>
      <c r="R44" s="47">
        <v>0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2</v>
      </c>
      <c r="F45" s="50">
        <v>1</v>
      </c>
      <c r="G45" s="50">
        <v>0</v>
      </c>
      <c r="H45" s="50">
        <v>0</v>
      </c>
      <c r="I45" s="51">
        <v>0</v>
      </c>
      <c r="J45" s="52">
        <v>3</v>
      </c>
      <c r="K45" s="53">
        <v>0</v>
      </c>
      <c r="L45" s="54">
        <v>0</v>
      </c>
      <c r="M45" s="55">
        <v>4</v>
      </c>
      <c r="N45" s="56">
        <v>1</v>
      </c>
      <c r="O45" s="56">
        <v>0</v>
      </c>
      <c r="P45" s="56">
        <v>5</v>
      </c>
      <c r="Q45" s="56">
        <v>0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5</v>
      </c>
      <c r="F46" s="60">
        <v>1</v>
      </c>
      <c r="G46" s="60">
        <v>0</v>
      </c>
      <c r="H46" s="60">
        <v>0</v>
      </c>
      <c r="I46" s="61">
        <v>0</v>
      </c>
      <c r="J46" s="60">
        <v>6</v>
      </c>
      <c r="K46" s="62">
        <v>0</v>
      </c>
      <c r="L46" s="63">
        <v>0</v>
      </c>
      <c r="M46" s="64">
        <v>6</v>
      </c>
      <c r="N46" s="65">
        <v>1</v>
      </c>
      <c r="O46" s="65">
        <v>0</v>
      </c>
      <c r="P46" s="56">
        <v>7</v>
      </c>
      <c r="Q46" s="65">
        <v>0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5</v>
      </c>
      <c r="F47" s="60">
        <v>3</v>
      </c>
      <c r="G47" s="60">
        <v>0</v>
      </c>
      <c r="H47" s="60">
        <v>0</v>
      </c>
      <c r="I47" s="61">
        <v>0</v>
      </c>
      <c r="J47" s="60">
        <v>8</v>
      </c>
      <c r="K47" s="62">
        <v>1</v>
      </c>
      <c r="L47" s="63">
        <v>2</v>
      </c>
      <c r="M47" s="64">
        <v>7</v>
      </c>
      <c r="N47" s="65">
        <v>5</v>
      </c>
      <c r="O47" s="65">
        <v>0</v>
      </c>
      <c r="P47" s="56">
        <v>12</v>
      </c>
      <c r="Q47" s="65">
        <v>1</v>
      </c>
      <c r="R47" s="66">
        <v>3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12</v>
      </c>
      <c r="F48" s="90">
        <f t="shared" si="6"/>
        <v>5</v>
      </c>
      <c r="G48" s="90">
        <f t="shared" si="6"/>
        <v>0</v>
      </c>
      <c r="H48" s="90">
        <f t="shared" si="6"/>
        <v>0</v>
      </c>
      <c r="I48" s="91">
        <f t="shared" si="6"/>
        <v>0</v>
      </c>
      <c r="J48" s="90">
        <f>SUM(J45:J47)</f>
        <v>17</v>
      </c>
      <c r="K48" s="92">
        <f t="shared" si="6"/>
        <v>1</v>
      </c>
      <c r="L48" s="93">
        <f t="shared" si="6"/>
        <v>2</v>
      </c>
      <c r="M48" s="94">
        <f t="shared" si="6"/>
        <v>17</v>
      </c>
      <c r="N48" s="95">
        <f t="shared" si="6"/>
        <v>7</v>
      </c>
      <c r="O48" s="95">
        <f t="shared" si="6"/>
        <v>0</v>
      </c>
      <c r="P48" s="96">
        <f t="shared" si="6"/>
        <v>24</v>
      </c>
      <c r="Q48" s="77">
        <f t="shared" si="6"/>
        <v>1</v>
      </c>
      <c r="R48" s="173">
        <f t="shared" si="6"/>
        <v>3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72</v>
      </c>
      <c r="F49" s="99">
        <f t="shared" si="7"/>
        <v>14</v>
      </c>
      <c r="G49" s="99">
        <f>G48+G44+G43+G42+G41+G38+G37+G33</f>
        <v>10</v>
      </c>
      <c r="H49" s="99">
        <f t="shared" si="7"/>
        <v>10</v>
      </c>
      <c r="I49" s="99">
        <f t="shared" si="7"/>
        <v>0</v>
      </c>
      <c r="J49" s="99">
        <f t="shared" si="7"/>
        <v>93</v>
      </c>
      <c r="K49" s="99">
        <f t="shared" si="7"/>
        <v>7</v>
      </c>
      <c r="L49" s="100">
        <f t="shared" si="7"/>
        <v>12</v>
      </c>
      <c r="M49" s="98">
        <f t="shared" si="7"/>
        <v>97</v>
      </c>
      <c r="N49" s="99">
        <f t="shared" si="7"/>
        <v>20</v>
      </c>
      <c r="O49" s="99">
        <f t="shared" si="7"/>
        <v>15</v>
      </c>
      <c r="P49" s="99">
        <f t="shared" si="7"/>
        <v>132</v>
      </c>
      <c r="Q49" s="99">
        <f t="shared" si="7"/>
        <v>9</v>
      </c>
      <c r="R49" s="100">
        <f t="shared" si="7"/>
        <v>17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0.75</v>
      </c>
      <c r="F50" s="269">
        <f>IF(ISERROR(F49/(E49+F49+G49)),0,(F49/(E49+F49+G49)))</f>
        <v>0.14583333333333334</v>
      </c>
      <c r="G50" s="270">
        <f>IF(1-E50-F50=1,IF(G49=0,0,1),1-E50-F50)</f>
        <v>0.10416666666666666</v>
      </c>
      <c r="H50" s="270">
        <f>IF(ISERROR(H49/G49),0,H49/G49)</f>
        <v>1</v>
      </c>
      <c r="I50" s="270">
        <f>IF(1-H50=1,IF(I49=0,0,1),1-H50)</f>
        <v>0</v>
      </c>
      <c r="J50" s="270"/>
      <c r="K50" s="270">
        <f>IF(ISERROR(K49/J49),0,(K49/J49))</f>
        <v>7.5268817204301078E-2</v>
      </c>
      <c r="L50" s="271">
        <f>IF(ISERROR(L49/J49),0,(L49/J49))</f>
        <v>0.12903225806451613</v>
      </c>
      <c r="M50" s="268">
        <f>IF(ISERROR(M49/P49),0,(M49/P49))</f>
        <v>0.73484848484848486</v>
      </c>
      <c r="N50" s="270">
        <f>IF(ISERROR(N49/P49),0,(N49/P49))</f>
        <v>0.15151515151515152</v>
      </c>
      <c r="O50" s="270">
        <f>IF(1-M50-N50=1,IF(O49=0,0,1),1-M50-N50)</f>
        <v>0.11363636363636362</v>
      </c>
      <c r="P50" s="270"/>
      <c r="Q50" s="270">
        <f>IF(ISERROR(Q49/P49),0,(Q49/P49))</f>
        <v>6.8181818181818177E-2</v>
      </c>
      <c r="R50" s="272">
        <f>IF(ISERROR(R49/P49),0,(R49/P49))</f>
        <v>0.12878787878787878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>
      <selection activeCell="A15" sqref="A15"/>
    </sheetView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A5" s="67"/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67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36" t="s">
        <v>9</v>
      </c>
      <c r="C8" s="329" t="s">
        <v>10</v>
      </c>
      <c r="D8" s="106" t="s">
        <v>60</v>
      </c>
      <c r="E8" s="107">
        <v>5</v>
      </c>
      <c r="F8" s="108">
        <v>0</v>
      </c>
      <c r="G8" s="108">
        <v>0</v>
      </c>
      <c r="H8" s="108">
        <v>0</v>
      </c>
      <c r="I8" s="109">
        <v>0</v>
      </c>
      <c r="J8" s="108">
        <v>5</v>
      </c>
      <c r="K8" s="110">
        <v>0</v>
      </c>
      <c r="L8" s="111">
        <v>2</v>
      </c>
      <c r="M8" s="112">
        <v>7</v>
      </c>
      <c r="N8" s="113">
        <v>0</v>
      </c>
      <c r="O8" s="113">
        <v>0</v>
      </c>
      <c r="P8" s="113">
        <v>7</v>
      </c>
      <c r="Q8" s="113">
        <v>0</v>
      </c>
      <c r="R8" s="114">
        <v>2</v>
      </c>
    </row>
    <row r="9" spans="1:18" s="34" customFormat="1" x14ac:dyDescent="0.25">
      <c r="A9" s="13" t="s">
        <v>140</v>
      </c>
      <c r="B9" s="337"/>
      <c r="C9" s="329"/>
      <c r="D9" s="115" t="s">
        <v>61</v>
      </c>
      <c r="E9" s="116">
        <v>1</v>
      </c>
      <c r="F9" s="117">
        <v>0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0</v>
      </c>
      <c r="M9" s="121">
        <v>1</v>
      </c>
      <c r="N9" s="122">
        <v>0</v>
      </c>
      <c r="O9" s="122">
        <v>0</v>
      </c>
      <c r="P9" s="122">
        <v>1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7"/>
      <c r="C10" s="329"/>
      <c r="D10" s="115" t="s">
        <v>62</v>
      </c>
      <c r="E10" s="116">
        <v>10</v>
      </c>
      <c r="F10" s="117">
        <v>2</v>
      </c>
      <c r="G10" s="117">
        <v>1</v>
      </c>
      <c r="H10" s="117">
        <v>1</v>
      </c>
      <c r="I10" s="118">
        <v>0</v>
      </c>
      <c r="J10" s="117">
        <v>13</v>
      </c>
      <c r="K10" s="119">
        <v>1</v>
      </c>
      <c r="L10" s="120">
        <v>1</v>
      </c>
      <c r="M10" s="121">
        <v>12</v>
      </c>
      <c r="N10" s="122">
        <v>3</v>
      </c>
      <c r="O10" s="122">
        <v>2</v>
      </c>
      <c r="P10" s="122">
        <v>17</v>
      </c>
      <c r="Q10" s="122">
        <v>2</v>
      </c>
      <c r="R10" s="124">
        <v>2</v>
      </c>
    </row>
    <row r="11" spans="1:18" s="34" customFormat="1" x14ac:dyDescent="0.25">
      <c r="A11" s="13" t="s">
        <v>140</v>
      </c>
      <c r="B11" s="337"/>
      <c r="C11" s="329"/>
      <c r="D11" s="115" t="s">
        <v>63</v>
      </c>
      <c r="E11" s="116">
        <v>9</v>
      </c>
      <c r="F11" s="117">
        <v>1</v>
      </c>
      <c r="G11" s="117">
        <v>2</v>
      </c>
      <c r="H11" s="117">
        <v>2</v>
      </c>
      <c r="I11" s="118">
        <v>0</v>
      </c>
      <c r="J11" s="117">
        <v>12</v>
      </c>
      <c r="K11" s="119">
        <v>1</v>
      </c>
      <c r="L11" s="120">
        <v>1</v>
      </c>
      <c r="M11" s="121">
        <v>14</v>
      </c>
      <c r="N11" s="122">
        <v>1</v>
      </c>
      <c r="O11" s="122">
        <v>3</v>
      </c>
      <c r="P11" s="122">
        <v>18</v>
      </c>
      <c r="Q11" s="122">
        <v>1</v>
      </c>
      <c r="R11" s="124">
        <v>2</v>
      </c>
    </row>
    <row r="12" spans="1:18" s="34" customFormat="1" x14ac:dyDescent="0.25">
      <c r="A12" s="13" t="s">
        <v>140</v>
      </c>
      <c r="B12" s="337"/>
      <c r="C12" s="329"/>
      <c r="D12" s="115" t="s">
        <v>64</v>
      </c>
      <c r="E12" s="116">
        <v>3</v>
      </c>
      <c r="F12" s="117">
        <v>1</v>
      </c>
      <c r="G12" s="117">
        <v>0</v>
      </c>
      <c r="H12" s="117">
        <v>0</v>
      </c>
      <c r="I12" s="118">
        <v>0</v>
      </c>
      <c r="J12" s="117">
        <v>4</v>
      </c>
      <c r="K12" s="119">
        <v>0</v>
      </c>
      <c r="L12" s="120">
        <v>2</v>
      </c>
      <c r="M12" s="121">
        <v>4</v>
      </c>
      <c r="N12" s="122">
        <v>1</v>
      </c>
      <c r="O12" s="122">
        <v>0</v>
      </c>
      <c r="P12" s="122">
        <v>5</v>
      </c>
      <c r="Q12" s="122">
        <v>0</v>
      </c>
      <c r="R12" s="124">
        <v>3</v>
      </c>
    </row>
    <row r="13" spans="1:18" s="34" customFormat="1" ht="15.75" thickBot="1" x14ac:dyDescent="0.3">
      <c r="A13" s="67"/>
      <c r="B13" s="337"/>
      <c r="C13" s="330"/>
      <c r="D13" s="125" t="s">
        <v>13</v>
      </c>
      <c r="E13" s="126">
        <f t="shared" ref="E13:R13" si="0">SUM(E8:E12)</f>
        <v>28</v>
      </c>
      <c r="F13" s="127">
        <f t="shared" si="0"/>
        <v>4</v>
      </c>
      <c r="G13" s="127">
        <f t="shared" si="0"/>
        <v>3</v>
      </c>
      <c r="H13" s="127">
        <f t="shared" si="0"/>
        <v>3</v>
      </c>
      <c r="I13" s="128">
        <f t="shared" si="0"/>
        <v>0</v>
      </c>
      <c r="J13" s="129">
        <f t="shared" si="0"/>
        <v>35</v>
      </c>
      <c r="K13" s="130">
        <f t="shared" si="0"/>
        <v>2</v>
      </c>
      <c r="L13" s="131">
        <f t="shared" si="0"/>
        <v>6</v>
      </c>
      <c r="M13" s="132">
        <f t="shared" si="0"/>
        <v>38</v>
      </c>
      <c r="N13" s="133">
        <f t="shared" si="0"/>
        <v>5</v>
      </c>
      <c r="O13" s="133">
        <f t="shared" si="0"/>
        <v>5</v>
      </c>
      <c r="P13" s="133">
        <f t="shared" si="0"/>
        <v>48</v>
      </c>
      <c r="Q13" s="133">
        <f t="shared" si="0"/>
        <v>3</v>
      </c>
      <c r="R13" s="134">
        <f t="shared" si="0"/>
        <v>9</v>
      </c>
    </row>
    <row r="14" spans="1:18" s="34" customFormat="1" ht="15.75" thickBot="1" x14ac:dyDescent="0.3">
      <c r="A14" s="13" t="s">
        <v>140</v>
      </c>
      <c r="B14" s="337"/>
      <c r="C14" s="135" t="s">
        <v>11</v>
      </c>
      <c r="D14" s="136" t="s">
        <v>11</v>
      </c>
      <c r="E14" s="137">
        <v>8</v>
      </c>
      <c r="F14" s="138">
        <v>0</v>
      </c>
      <c r="G14" s="138">
        <v>2</v>
      </c>
      <c r="H14" s="138">
        <v>2</v>
      </c>
      <c r="I14" s="139">
        <v>0</v>
      </c>
      <c r="J14" s="140">
        <v>10</v>
      </c>
      <c r="K14" s="141">
        <v>2</v>
      </c>
      <c r="L14" s="142">
        <v>0</v>
      </c>
      <c r="M14" s="143">
        <v>12</v>
      </c>
      <c r="N14" s="144">
        <v>0</v>
      </c>
      <c r="O14" s="144">
        <v>2</v>
      </c>
      <c r="P14" s="144">
        <v>14</v>
      </c>
      <c r="Q14" s="144">
        <v>2</v>
      </c>
      <c r="R14" s="145">
        <v>0</v>
      </c>
    </row>
    <row r="15" spans="1:18" s="34" customFormat="1" x14ac:dyDescent="0.25">
      <c r="A15" s="13" t="s">
        <v>140</v>
      </c>
      <c r="B15" s="337"/>
      <c r="C15" s="331" t="s">
        <v>12</v>
      </c>
      <c r="D15" s="146" t="s">
        <v>12</v>
      </c>
      <c r="E15" s="147">
        <v>9</v>
      </c>
      <c r="F15" s="148">
        <v>4</v>
      </c>
      <c r="G15" s="148">
        <v>3</v>
      </c>
      <c r="H15" s="148">
        <v>3</v>
      </c>
      <c r="I15" s="149">
        <v>0</v>
      </c>
      <c r="J15" s="108">
        <v>16</v>
      </c>
      <c r="K15" s="150">
        <v>3</v>
      </c>
      <c r="L15" s="151">
        <v>2</v>
      </c>
      <c r="M15" s="152">
        <v>9</v>
      </c>
      <c r="N15" s="153">
        <v>5</v>
      </c>
      <c r="O15" s="153">
        <v>5</v>
      </c>
      <c r="P15" s="153">
        <v>19</v>
      </c>
      <c r="Q15" s="153">
        <v>5</v>
      </c>
      <c r="R15" s="154">
        <v>3</v>
      </c>
    </row>
    <row r="16" spans="1:18" s="34" customFormat="1" x14ac:dyDescent="0.25">
      <c r="A16" s="13" t="s">
        <v>140</v>
      </c>
      <c r="B16" s="337"/>
      <c r="C16" s="329"/>
      <c r="D16" s="115" t="s">
        <v>65</v>
      </c>
      <c r="E16" s="116">
        <v>8</v>
      </c>
      <c r="F16" s="117">
        <v>2</v>
      </c>
      <c r="G16" s="117">
        <v>5</v>
      </c>
      <c r="H16" s="117">
        <v>5</v>
      </c>
      <c r="I16" s="118">
        <v>0</v>
      </c>
      <c r="J16" s="117">
        <v>15</v>
      </c>
      <c r="K16" s="119">
        <v>4</v>
      </c>
      <c r="L16" s="120">
        <v>3</v>
      </c>
      <c r="M16" s="121">
        <v>12</v>
      </c>
      <c r="N16" s="122">
        <v>3</v>
      </c>
      <c r="O16" s="122">
        <v>6</v>
      </c>
      <c r="P16" s="153">
        <v>21</v>
      </c>
      <c r="Q16" s="122">
        <v>6</v>
      </c>
      <c r="R16" s="124">
        <v>3</v>
      </c>
    </row>
    <row r="17" spans="1:18" s="34" customFormat="1" ht="15.75" thickBot="1" x14ac:dyDescent="0.3">
      <c r="A17" s="67"/>
      <c r="B17" s="337"/>
      <c r="C17" s="329"/>
      <c r="D17" s="155" t="s">
        <v>13</v>
      </c>
      <c r="E17" s="126">
        <f t="shared" ref="E17:R17" si="1">SUM(E15:E16)</f>
        <v>17</v>
      </c>
      <c r="F17" s="127">
        <f t="shared" si="1"/>
        <v>6</v>
      </c>
      <c r="G17" s="127">
        <f t="shared" si="1"/>
        <v>8</v>
      </c>
      <c r="H17" s="127">
        <f t="shared" si="1"/>
        <v>8</v>
      </c>
      <c r="I17" s="128">
        <f t="shared" si="1"/>
        <v>0</v>
      </c>
      <c r="J17" s="127">
        <f t="shared" si="1"/>
        <v>31</v>
      </c>
      <c r="K17" s="130">
        <f t="shared" si="1"/>
        <v>7</v>
      </c>
      <c r="L17" s="131">
        <f t="shared" si="1"/>
        <v>5</v>
      </c>
      <c r="M17" s="132">
        <f t="shared" si="1"/>
        <v>21</v>
      </c>
      <c r="N17" s="133">
        <f t="shared" si="1"/>
        <v>8</v>
      </c>
      <c r="O17" s="133">
        <f t="shared" si="1"/>
        <v>11</v>
      </c>
      <c r="P17" s="133">
        <f t="shared" si="1"/>
        <v>40</v>
      </c>
      <c r="Q17" s="133">
        <f t="shared" si="1"/>
        <v>11</v>
      </c>
      <c r="R17" s="134">
        <f t="shared" si="1"/>
        <v>6</v>
      </c>
    </row>
    <row r="18" spans="1:18" s="34" customFormat="1" ht="16.5" customHeight="1" x14ac:dyDescent="0.25">
      <c r="B18" s="337"/>
      <c r="C18" s="332" t="s">
        <v>99</v>
      </c>
      <c r="D18" s="333"/>
      <c r="E18" s="156">
        <f t="shared" ref="E18:R18" si="2">E17+E14+E13</f>
        <v>53</v>
      </c>
      <c r="F18" s="99">
        <f t="shared" si="2"/>
        <v>10</v>
      </c>
      <c r="G18" s="99">
        <f t="shared" si="2"/>
        <v>13</v>
      </c>
      <c r="H18" s="99">
        <f t="shared" si="2"/>
        <v>13</v>
      </c>
      <c r="I18" s="157">
        <f t="shared" si="2"/>
        <v>0</v>
      </c>
      <c r="J18" s="99">
        <f t="shared" si="2"/>
        <v>76</v>
      </c>
      <c r="K18" s="158">
        <f t="shared" si="2"/>
        <v>11</v>
      </c>
      <c r="L18" s="159">
        <f t="shared" si="2"/>
        <v>11</v>
      </c>
      <c r="M18" s="160">
        <f t="shared" si="2"/>
        <v>71</v>
      </c>
      <c r="N18" s="161">
        <f t="shared" si="2"/>
        <v>13</v>
      </c>
      <c r="O18" s="161">
        <f t="shared" si="2"/>
        <v>18</v>
      </c>
      <c r="P18" s="161">
        <f t="shared" si="2"/>
        <v>102</v>
      </c>
      <c r="Q18" s="161">
        <f t="shared" si="2"/>
        <v>16</v>
      </c>
      <c r="R18" s="162">
        <f t="shared" si="2"/>
        <v>15</v>
      </c>
    </row>
    <row r="19" spans="1:18" s="34" customFormat="1" ht="15.75" thickBot="1" x14ac:dyDescent="0.3">
      <c r="B19" s="338"/>
      <c r="C19" s="334" t="s">
        <v>100</v>
      </c>
      <c r="D19" s="335"/>
      <c r="E19" s="268">
        <f>IF(ISERROR(E18/(E18+F18+G18)),0,(E18/(E18+F18+G18)))</f>
        <v>0.69736842105263153</v>
      </c>
      <c r="F19" s="269">
        <f>IF(ISERROR(F18/(E18+F18+G18)),0,(F18/(E18+F18+G18)))</f>
        <v>0.13157894736842105</v>
      </c>
      <c r="G19" s="269">
        <f>IF(1-E19-F19=1,IF(G18=0,0,1),1-E19-F19)</f>
        <v>0.17105263157894743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0.14473684210526316</v>
      </c>
      <c r="L19" s="271">
        <f>IF(ISERROR(L18/J18),0,(L18/J18))</f>
        <v>0.14473684210526316</v>
      </c>
      <c r="M19" s="268">
        <f>IF(ISERROR(M18/P18),0,(M18/P18))</f>
        <v>0.69607843137254899</v>
      </c>
      <c r="N19" s="270">
        <f>IF(ISERROR(N18/P18),0,(N18/P18))</f>
        <v>0.12745098039215685</v>
      </c>
      <c r="O19" s="270">
        <f>IF(1-M19-N19=1,IF(O18=0,0,1),1-M19-N19)</f>
        <v>0.17647058823529416</v>
      </c>
      <c r="P19" s="270"/>
      <c r="Q19" s="270">
        <f>IF(ISERROR(Q18/P18),0,(Q18/P18))</f>
        <v>0.15686274509803921</v>
      </c>
      <c r="R19" s="272">
        <f>IF(ISERROR(R18/P18),0,(R18/P18))</f>
        <v>0.14705882352941177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01" t="s">
        <v>128</v>
      </c>
      <c r="C21" s="302"/>
      <c r="D21" s="302"/>
      <c r="E21" s="302"/>
      <c r="F21" s="302"/>
      <c r="G21" s="302"/>
      <c r="H21" s="302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5" t="s">
        <v>0</v>
      </c>
      <c r="C23" s="315" t="s">
        <v>97</v>
      </c>
      <c r="D23" s="315" t="s">
        <v>98</v>
      </c>
      <c r="E23" s="318" t="s">
        <v>116</v>
      </c>
      <c r="F23" s="318"/>
      <c r="G23" s="318"/>
      <c r="H23" s="318"/>
      <c r="I23" s="318"/>
      <c r="J23" s="318"/>
      <c r="K23" s="318"/>
      <c r="L23" s="318"/>
      <c r="M23" s="319" t="s">
        <v>126</v>
      </c>
      <c r="N23" s="318"/>
      <c r="O23" s="318"/>
      <c r="P23" s="318"/>
      <c r="Q23" s="318"/>
      <c r="R23" s="318"/>
    </row>
    <row r="24" spans="1:18" s="34" customFormat="1" ht="15" customHeight="1" x14ac:dyDescent="0.25">
      <c r="A24" s="67"/>
      <c r="B24" s="316"/>
      <c r="C24" s="316"/>
      <c r="D24" s="316"/>
      <c r="E24" s="320" t="s">
        <v>1</v>
      </c>
      <c r="F24" s="321" t="s">
        <v>2</v>
      </c>
      <c r="G24" s="321" t="s">
        <v>3</v>
      </c>
      <c r="H24" s="322" t="s">
        <v>6</v>
      </c>
      <c r="I24" s="323"/>
      <c r="J24" s="324" t="s">
        <v>118</v>
      </c>
      <c r="K24" s="326" t="s">
        <v>6</v>
      </c>
      <c r="L24" s="327"/>
      <c r="M24" s="328" t="s">
        <v>1</v>
      </c>
      <c r="N24" s="321" t="s">
        <v>2</v>
      </c>
      <c r="O24" s="321" t="s">
        <v>3</v>
      </c>
      <c r="P24" s="324" t="s">
        <v>117</v>
      </c>
      <c r="Q24" s="326" t="s">
        <v>6</v>
      </c>
      <c r="R24" s="327"/>
    </row>
    <row r="25" spans="1:18" s="105" customFormat="1" ht="96" customHeight="1" thickBot="1" x14ac:dyDescent="0.3">
      <c r="A25" s="67"/>
      <c r="B25" s="316"/>
      <c r="C25" s="316"/>
      <c r="D25" s="316"/>
      <c r="E25" s="320"/>
      <c r="F25" s="321"/>
      <c r="G25" s="321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8"/>
      <c r="N25" s="321"/>
      <c r="O25" s="321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7"/>
      <c r="C26" s="317"/>
      <c r="D26" s="317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36" t="s">
        <v>9</v>
      </c>
      <c r="C27" s="329" t="s">
        <v>10</v>
      </c>
      <c r="D27" s="106" t="s">
        <v>60</v>
      </c>
      <c r="E27" s="107">
        <v>2</v>
      </c>
      <c r="F27" s="108">
        <v>0</v>
      </c>
      <c r="G27" s="108">
        <v>0</v>
      </c>
      <c r="H27" s="108">
        <v>0</v>
      </c>
      <c r="I27" s="109">
        <v>0</v>
      </c>
      <c r="J27" s="108">
        <v>2</v>
      </c>
      <c r="K27" s="110">
        <v>0</v>
      </c>
      <c r="L27" s="111">
        <v>0</v>
      </c>
      <c r="M27" s="112">
        <v>2</v>
      </c>
      <c r="N27" s="113">
        <v>0</v>
      </c>
      <c r="O27" s="113">
        <v>0</v>
      </c>
      <c r="P27" s="113">
        <v>2</v>
      </c>
      <c r="Q27" s="113">
        <v>0</v>
      </c>
      <c r="R27" s="114">
        <v>0</v>
      </c>
    </row>
    <row r="28" spans="1:18" s="34" customFormat="1" x14ac:dyDescent="0.25">
      <c r="A28" s="13" t="s">
        <v>140</v>
      </c>
      <c r="B28" s="337"/>
      <c r="C28" s="329"/>
      <c r="D28" s="115" t="s">
        <v>61</v>
      </c>
      <c r="E28" s="116">
        <v>1</v>
      </c>
      <c r="F28" s="117">
        <v>0</v>
      </c>
      <c r="G28" s="117">
        <v>0</v>
      </c>
      <c r="H28" s="117">
        <v>0</v>
      </c>
      <c r="I28" s="118">
        <v>0</v>
      </c>
      <c r="J28" s="117">
        <v>1</v>
      </c>
      <c r="K28" s="119">
        <v>0</v>
      </c>
      <c r="L28" s="120">
        <v>0</v>
      </c>
      <c r="M28" s="121">
        <v>1</v>
      </c>
      <c r="N28" s="122">
        <v>0</v>
      </c>
      <c r="O28" s="122">
        <v>0</v>
      </c>
      <c r="P28" s="122">
        <v>1</v>
      </c>
      <c r="Q28" s="122">
        <v>0</v>
      </c>
      <c r="R28" s="123">
        <v>0</v>
      </c>
    </row>
    <row r="29" spans="1:18" s="34" customFormat="1" x14ac:dyDescent="0.25">
      <c r="A29" s="13" t="s">
        <v>140</v>
      </c>
      <c r="B29" s="337"/>
      <c r="C29" s="329"/>
      <c r="D29" s="115" t="s">
        <v>62</v>
      </c>
      <c r="E29" s="116">
        <v>0</v>
      </c>
      <c r="F29" s="117">
        <v>0</v>
      </c>
      <c r="G29" s="117">
        <v>0</v>
      </c>
      <c r="H29" s="117">
        <v>0</v>
      </c>
      <c r="I29" s="118">
        <v>0</v>
      </c>
      <c r="J29" s="117">
        <v>0</v>
      </c>
      <c r="K29" s="119">
        <v>0</v>
      </c>
      <c r="L29" s="120">
        <v>0</v>
      </c>
      <c r="M29" s="121">
        <v>0</v>
      </c>
      <c r="N29" s="122">
        <v>0</v>
      </c>
      <c r="O29" s="122">
        <v>0</v>
      </c>
      <c r="P29" s="122">
        <v>0</v>
      </c>
      <c r="Q29" s="122">
        <v>0</v>
      </c>
      <c r="R29" s="124">
        <v>0</v>
      </c>
    </row>
    <row r="30" spans="1:18" s="34" customFormat="1" x14ac:dyDescent="0.25">
      <c r="A30" s="13" t="s">
        <v>140</v>
      </c>
      <c r="B30" s="337"/>
      <c r="C30" s="329"/>
      <c r="D30" s="115" t="s">
        <v>63</v>
      </c>
      <c r="E30" s="116">
        <v>2</v>
      </c>
      <c r="F30" s="117">
        <v>0</v>
      </c>
      <c r="G30" s="117">
        <v>0</v>
      </c>
      <c r="H30" s="117">
        <v>0</v>
      </c>
      <c r="I30" s="118">
        <v>0</v>
      </c>
      <c r="J30" s="117">
        <v>2</v>
      </c>
      <c r="K30" s="119">
        <v>0</v>
      </c>
      <c r="L30" s="120">
        <v>0</v>
      </c>
      <c r="M30" s="121">
        <v>3</v>
      </c>
      <c r="N30" s="122">
        <v>0</v>
      </c>
      <c r="O30" s="122">
        <v>0</v>
      </c>
      <c r="P30" s="122">
        <v>3</v>
      </c>
      <c r="Q30" s="122">
        <v>0</v>
      </c>
      <c r="R30" s="124">
        <v>0</v>
      </c>
    </row>
    <row r="31" spans="1:18" s="34" customFormat="1" x14ac:dyDescent="0.25">
      <c r="A31" s="13" t="s">
        <v>140</v>
      </c>
      <c r="B31" s="337"/>
      <c r="C31" s="329"/>
      <c r="D31" s="115" t="s">
        <v>64</v>
      </c>
      <c r="E31" s="116">
        <v>6</v>
      </c>
      <c r="F31" s="117">
        <v>0</v>
      </c>
      <c r="G31" s="117">
        <v>0</v>
      </c>
      <c r="H31" s="117">
        <v>0</v>
      </c>
      <c r="I31" s="118">
        <v>0</v>
      </c>
      <c r="J31" s="117">
        <v>6</v>
      </c>
      <c r="K31" s="119">
        <v>0</v>
      </c>
      <c r="L31" s="120">
        <v>0</v>
      </c>
      <c r="M31" s="121">
        <v>8</v>
      </c>
      <c r="N31" s="122">
        <v>0</v>
      </c>
      <c r="O31" s="122">
        <v>0</v>
      </c>
      <c r="P31" s="122">
        <v>8</v>
      </c>
      <c r="Q31" s="122">
        <v>0</v>
      </c>
      <c r="R31" s="124">
        <v>0</v>
      </c>
    </row>
    <row r="32" spans="1:18" s="34" customFormat="1" ht="15.75" thickBot="1" x14ac:dyDescent="0.3">
      <c r="A32" s="67"/>
      <c r="B32" s="337"/>
      <c r="C32" s="330"/>
      <c r="D32" s="125" t="s">
        <v>13</v>
      </c>
      <c r="E32" s="126">
        <f t="shared" ref="E32:R32" si="3">SUM(E27:E31)</f>
        <v>11</v>
      </c>
      <c r="F32" s="127">
        <f t="shared" si="3"/>
        <v>0</v>
      </c>
      <c r="G32" s="127">
        <f t="shared" si="3"/>
        <v>0</v>
      </c>
      <c r="H32" s="127">
        <f t="shared" si="3"/>
        <v>0</v>
      </c>
      <c r="I32" s="128">
        <f t="shared" si="3"/>
        <v>0</v>
      </c>
      <c r="J32" s="129">
        <f t="shared" si="3"/>
        <v>11</v>
      </c>
      <c r="K32" s="130">
        <f t="shared" si="3"/>
        <v>0</v>
      </c>
      <c r="L32" s="131">
        <f t="shared" si="3"/>
        <v>0</v>
      </c>
      <c r="M32" s="132">
        <f t="shared" si="3"/>
        <v>14</v>
      </c>
      <c r="N32" s="133">
        <f t="shared" si="3"/>
        <v>0</v>
      </c>
      <c r="O32" s="133">
        <f t="shared" si="3"/>
        <v>0</v>
      </c>
      <c r="P32" s="133">
        <f t="shared" si="3"/>
        <v>14</v>
      </c>
      <c r="Q32" s="133">
        <f t="shared" si="3"/>
        <v>0</v>
      </c>
      <c r="R32" s="134">
        <f t="shared" si="3"/>
        <v>0</v>
      </c>
    </row>
    <row r="33" spans="1:18" s="34" customFormat="1" ht="15.75" thickBot="1" x14ac:dyDescent="0.3">
      <c r="A33" s="13" t="s">
        <v>140</v>
      </c>
      <c r="B33" s="337"/>
      <c r="C33" s="135" t="s">
        <v>11</v>
      </c>
      <c r="D33" s="136" t="s">
        <v>11</v>
      </c>
      <c r="E33" s="137">
        <v>0</v>
      </c>
      <c r="F33" s="138">
        <v>0</v>
      </c>
      <c r="G33" s="138">
        <v>0</v>
      </c>
      <c r="H33" s="138">
        <v>0</v>
      </c>
      <c r="I33" s="139">
        <v>0</v>
      </c>
      <c r="J33" s="140">
        <v>0</v>
      </c>
      <c r="K33" s="141">
        <v>0</v>
      </c>
      <c r="L33" s="142">
        <v>0</v>
      </c>
      <c r="M33" s="143">
        <v>0</v>
      </c>
      <c r="N33" s="144">
        <v>0</v>
      </c>
      <c r="O33" s="144">
        <v>0</v>
      </c>
      <c r="P33" s="144">
        <v>0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7"/>
      <c r="C34" s="331" t="s">
        <v>12</v>
      </c>
      <c r="D34" s="146" t="s">
        <v>12</v>
      </c>
      <c r="E34" s="147">
        <v>2</v>
      </c>
      <c r="F34" s="148">
        <v>0</v>
      </c>
      <c r="G34" s="148">
        <v>0</v>
      </c>
      <c r="H34" s="148">
        <v>0</v>
      </c>
      <c r="I34" s="149">
        <v>0</v>
      </c>
      <c r="J34" s="108">
        <v>2</v>
      </c>
      <c r="K34" s="150">
        <v>0</v>
      </c>
      <c r="L34" s="151">
        <v>0</v>
      </c>
      <c r="M34" s="152">
        <v>3</v>
      </c>
      <c r="N34" s="153">
        <v>0</v>
      </c>
      <c r="O34" s="153">
        <v>0</v>
      </c>
      <c r="P34" s="153">
        <v>3</v>
      </c>
      <c r="Q34" s="153">
        <v>0</v>
      </c>
      <c r="R34" s="154">
        <v>0</v>
      </c>
    </row>
    <row r="35" spans="1:18" s="34" customFormat="1" x14ac:dyDescent="0.25">
      <c r="A35" s="13" t="s">
        <v>140</v>
      </c>
      <c r="B35" s="337"/>
      <c r="C35" s="329"/>
      <c r="D35" s="115" t="s">
        <v>65</v>
      </c>
      <c r="E35" s="116">
        <v>0</v>
      </c>
      <c r="F35" s="117">
        <v>0</v>
      </c>
      <c r="G35" s="117">
        <v>1</v>
      </c>
      <c r="H35" s="117">
        <v>1</v>
      </c>
      <c r="I35" s="118">
        <v>0</v>
      </c>
      <c r="J35" s="117">
        <v>1</v>
      </c>
      <c r="K35" s="119">
        <v>1</v>
      </c>
      <c r="L35" s="120">
        <v>0</v>
      </c>
      <c r="M35" s="121">
        <v>0</v>
      </c>
      <c r="N35" s="122">
        <v>0</v>
      </c>
      <c r="O35" s="122">
        <v>1</v>
      </c>
      <c r="P35" s="153">
        <v>1</v>
      </c>
      <c r="Q35" s="122">
        <v>1</v>
      </c>
      <c r="R35" s="124">
        <v>0</v>
      </c>
    </row>
    <row r="36" spans="1:18" s="34" customFormat="1" ht="15.75" thickBot="1" x14ac:dyDescent="0.3">
      <c r="A36" s="67"/>
      <c r="B36" s="337"/>
      <c r="C36" s="329"/>
      <c r="D36" s="155" t="s">
        <v>13</v>
      </c>
      <c r="E36" s="126">
        <f t="shared" ref="E36:R36" si="4">SUM(E34:E35)</f>
        <v>2</v>
      </c>
      <c r="F36" s="127">
        <f t="shared" si="4"/>
        <v>0</v>
      </c>
      <c r="G36" s="127">
        <f t="shared" si="4"/>
        <v>1</v>
      </c>
      <c r="H36" s="127">
        <f t="shared" si="4"/>
        <v>1</v>
      </c>
      <c r="I36" s="128">
        <f t="shared" si="4"/>
        <v>0</v>
      </c>
      <c r="J36" s="127">
        <f t="shared" si="4"/>
        <v>3</v>
      </c>
      <c r="K36" s="130">
        <f t="shared" si="4"/>
        <v>1</v>
      </c>
      <c r="L36" s="131">
        <f t="shared" si="4"/>
        <v>0</v>
      </c>
      <c r="M36" s="132">
        <f t="shared" si="4"/>
        <v>3</v>
      </c>
      <c r="N36" s="133">
        <f t="shared" si="4"/>
        <v>0</v>
      </c>
      <c r="O36" s="133">
        <f t="shared" si="4"/>
        <v>1</v>
      </c>
      <c r="P36" s="133">
        <f t="shared" si="4"/>
        <v>4</v>
      </c>
      <c r="Q36" s="133">
        <f t="shared" si="4"/>
        <v>1</v>
      </c>
      <c r="R36" s="134">
        <f t="shared" si="4"/>
        <v>0</v>
      </c>
    </row>
    <row r="37" spans="1:18" s="34" customFormat="1" ht="16.5" customHeight="1" x14ac:dyDescent="0.25">
      <c r="B37" s="337"/>
      <c r="C37" s="332" t="s">
        <v>99</v>
      </c>
      <c r="D37" s="333"/>
      <c r="E37" s="156">
        <f t="shared" ref="E37:R37" si="5">E36+E33+E32</f>
        <v>13</v>
      </c>
      <c r="F37" s="99">
        <f t="shared" si="5"/>
        <v>0</v>
      </c>
      <c r="G37" s="99">
        <f t="shared" si="5"/>
        <v>1</v>
      </c>
      <c r="H37" s="99">
        <f t="shared" si="5"/>
        <v>1</v>
      </c>
      <c r="I37" s="157">
        <f t="shared" si="5"/>
        <v>0</v>
      </c>
      <c r="J37" s="99">
        <f t="shared" si="5"/>
        <v>14</v>
      </c>
      <c r="K37" s="158">
        <f t="shared" si="5"/>
        <v>1</v>
      </c>
      <c r="L37" s="159">
        <f t="shared" si="5"/>
        <v>0</v>
      </c>
      <c r="M37" s="160">
        <f t="shared" si="5"/>
        <v>17</v>
      </c>
      <c r="N37" s="161">
        <f t="shared" si="5"/>
        <v>0</v>
      </c>
      <c r="O37" s="161">
        <f t="shared" si="5"/>
        <v>1</v>
      </c>
      <c r="P37" s="161">
        <f t="shared" si="5"/>
        <v>18</v>
      </c>
      <c r="Q37" s="161">
        <f t="shared" si="5"/>
        <v>1</v>
      </c>
      <c r="R37" s="162">
        <f t="shared" si="5"/>
        <v>0</v>
      </c>
    </row>
    <row r="38" spans="1:18" s="34" customFormat="1" ht="15.75" thickBot="1" x14ac:dyDescent="0.3">
      <c r="B38" s="338"/>
      <c r="C38" s="334" t="s">
        <v>100</v>
      </c>
      <c r="D38" s="335"/>
      <c r="E38" s="268">
        <f>IF(ISERROR(E37/(E37+F37+G37)),0,(E37/(E37+F37+G37)))</f>
        <v>0.9285714285714286</v>
      </c>
      <c r="F38" s="269">
        <f>IF(ISERROR(F37/(E37+F37+G37)),0,F37/(E37+F37+G37))</f>
        <v>0</v>
      </c>
      <c r="G38" s="270">
        <f>IF(1-E38-F38=1,IF(G37=0,0,1),1-E38-F38)</f>
        <v>7.1428571428571397E-2</v>
      </c>
      <c r="H38" s="270">
        <f>IF(ISERROR(H37/G37),0,(H37/G37))</f>
        <v>1</v>
      </c>
      <c r="I38" s="270">
        <f>IF(1-H38=1,IF(I37=0,0,1),1-H38)</f>
        <v>0</v>
      </c>
      <c r="J38" s="270"/>
      <c r="K38" s="270">
        <f>IF(ISERROR(K37/J37),0,(K37/J37))</f>
        <v>7.1428571428571425E-2</v>
      </c>
      <c r="L38" s="271">
        <f>IF(ISERROR(L37/J37),0,(L37/J37))</f>
        <v>0</v>
      </c>
      <c r="M38" s="268">
        <f>IF(ISERROR(M37/P37),0,(M37/P37))</f>
        <v>0.94444444444444442</v>
      </c>
      <c r="N38" s="270">
        <f>IF(ISERROR(N37/P37),0,(N37/P37))</f>
        <v>0</v>
      </c>
      <c r="O38" s="270">
        <f>IF(1-M38-N38=1,IF(O37=0,0,1),1-M38-N38)</f>
        <v>5.555555555555558E-2</v>
      </c>
      <c r="P38" s="270"/>
      <c r="Q38" s="270">
        <f>IF(ISERROR(Q37/P37),0,(Q37/P37))</f>
        <v>5.5555555555555552E-2</v>
      </c>
      <c r="R38" s="272">
        <f>IF(ISERROR(R37/P37),0,(R37/P37))</f>
        <v>0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121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9" customHeight="1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17</v>
      </c>
      <c r="F8" s="50">
        <v>3</v>
      </c>
      <c r="G8" s="50">
        <v>1</v>
      </c>
      <c r="H8" s="50">
        <v>1</v>
      </c>
      <c r="I8" s="51">
        <v>0</v>
      </c>
      <c r="J8" s="50">
        <v>20</v>
      </c>
      <c r="K8" s="53">
        <v>1</v>
      </c>
      <c r="L8" s="54">
        <v>3</v>
      </c>
      <c r="M8" s="55">
        <v>21</v>
      </c>
      <c r="N8" s="56">
        <v>5</v>
      </c>
      <c r="O8" s="56">
        <v>2</v>
      </c>
      <c r="P8" s="56">
        <v>28</v>
      </c>
      <c r="Q8" s="56">
        <v>2</v>
      </c>
      <c r="R8" s="84">
        <v>4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6</v>
      </c>
      <c r="F9" s="60">
        <v>1</v>
      </c>
      <c r="G9" s="60">
        <v>0</v>
      </c>
      <c r="H9" s="60">
        <v>0</v>
      </c>
      <c r="I9" s="61">
        <v>0</v>
      </c>
      <c r="J9" s="60">
        <v>7</v>
      </c>
      <c r="K9" s="62">
        <v>0</v>
      </c>
      <c r="L9" s="63">
        <v>0</v>
      </c>
      <c r="M9" s="64">
        <v>8</v>
      </c>
      <c r="N9" s="65">
        <v>1</v>
      </c>
      <c r="O9" s="65">
        <v>0</v>
      </c>
      <c r="P9" s="56">
        <v>9</v>
      </c>
      <c r="Q9" s="65">
        <v>0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10</v>
      </c>
      <c r="F10" s="60">
        <v>0</v>
      </c>
      <c r="G10" s="60">
        <v>1</v>
      </c>
      <c r="H10" s="60">
        <v>0</v>
      </c>
      <c r="I10" s="61">
        <v>1</v>
      </c>
      <c r="J10" s="60">
        <v>11</v>
      </c>
      <c r="K10" s="62">
        <v>1</v>
      </c>
      <c r="L10" s="63">
        <v>0</v>
      </c>
      <c r="M10" s="64">
        <v>10</v>
      </c>
      <c r="N10" s="65">
        <v>0</v>
      </c>
      <c r="O10" s="65">
        <v>3</v>
      </c>
      <c r="P10" s="56">
        <v>13</v>
      </c>
      <c r="Q10" s="65">
        <v>3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3</v>
      </c>
      <c r="F11" s="60">
        <v>0</v>
      </c>
      <c r="G11" s="60">
        <v>0</v>
      </c>
      <c r="H11" s="60">
        <v>0</v>
      </c>
      <c r="I11" s="61">
        <v>0</v>
      </c>
      <c r="J11" s="60">
        <v>3</v>
      </c>
      <c r="K11" s="62">
        <v>0</v>
      </c>
      <c r="L11" s="63">
        <v>0</v>
      </c>
      <c r="M11" s="64">
        <v>4</v>
      </c>
      <c r="N11" s="65">
        <v>0</v>
      </c>
      <c r="O11" s="65">
        <v>0</v>
      </c>
      <c r="P11" s="56">
        <v>4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8</v>
      </c>
      <c r="F12" s="60">
        <v>3</v>
      </c>
      <c r="G12" s="60">
        <v>1</v>
      </c>
      <c r="H12" s="60">
        <v>1</v>
      </c>
      <c r="I12" s="61">
        <v>0</v>
      </c>
      <c r="J12" s="60">
        <v>11</v>
      </c>
      <c r="K12" s="62">
        <v>1</v>
      </c>
      <c r="L12" s="63">
        <v>0</v>
      </c>
      <c r="M12" s="64">
        <v>9</v>
      </c>
      <c r="N12" s="65">
        <v>3</v>
      </c>
      <c r="O12" s="65">
        <v>1</v>
      </c>
      <c r="P12" s="56">
        <v>13</v>
      </c>
      <c r="Q12" s="65">
        <v>1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44</v>
      </c>
      <c r="F13" s="70">
        <f t="shared" si="0"/>
        <v>7</v>
      </c>
      <c r="G13" s="70">
        <f t="shared" si="0"/>
        <v>3</v>
      </c>
      <c r="H13" s="70">
        <f t="shared" si="0"/>
        <v>2</v>
      </c>
      <c r="I13" s="72">
        <f t="shared" si="0"/>
        <v>1</v>
      </c>
      <c r="J13" s="73">
        <f t="shared" si="0"/>
        <v>52</v>
      </c>
      <c r="K13" s="74">
        <f t="shared" si="0"/>
        <v>3</v>
      </c>
      <c r="L13" s="75">
        <f t="shared" si="0"/>
        <v>3</v>
      </c>
      <c r="M13" s="76">
        <f t="shared" si="0"/>
        <v>52</v>
      </c>
      <c r="N13" s="77">
        <f t="shared" si="0"/>
        <v>9</v>
      </c>
      <c r="O13" s="77">
        <f t="shared" si="0"/>
        <v>6</v>
      </c>
      <c r="P13" s="46">
        <f t="shared" si="0"/>
        <v>67</v>
      </c>
      <c r="Q13" s="77">
        <f t="shared" si="0"/>
        <v>6</v>
      </c>
      <c r="R13" s="86">
        <f t="shared" si="0"/>
        <v>4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13</v>
      </c>
      <c r="F14" s="50">
        <v>3</v>
      </c>
      <c r="G14" s="50">
        <v>0</v>
      </c>
      <c r="H14" s="50">
        <v>0</v>
      </c>
      <c r="I14" s="51">
        <v>0</v>
      </c>
      <c r="J14" s="52">
        <v>16</v>
      </c>
      <c r="K14" s="53">
        <v>0</v>
      </c>
      <c r="L14" s="54">
        <v>0</v>
      </c>
      <c r="M14" s="55">
        <v>23</v>
      </c>
      <c r="N14" s="56">
        <v>4</v>
      </c>
      <c r="O14" s="56">
        <v>0</v>
      </c>
      <c r="P14" s="56">
        <v>27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2</v>
      </c>
      <c r="F15" s="60">
        <v>0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2</v>
      </c>
      <c r="N15" s="65">
        <v>0</v>
      </c>
      <c r="O15" s="65">
        <v>0</v>
      </c>
      <c r="P15" s="56">
        <v>2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15</v>
      </c>
      <c r="F16" s="70">
        <f t="shared" si="1"/>
        <v>3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18</v>
      </c>
      <c r="K16" s="74">
        <f t="shared" si="1"/>
        <v>0</v>
      </c>
      <c r="L16" s="75">
        <f t="shared" si="1"/>
        <v>0</v>
      </c>
      <c r="M16" s="76">
        <f t="shared" si="1"/>
        <v>25</v>
      </c>
      <c r="N16" s="77">
        <f t="shared" si="1"/>
        <v>4</v>
      </c>
      <c r="O16" s="77">
        <f t="shared" si="1"/>
        <v>0</v>
      </c>
      <c r="P16" s="46">
        <f t="shared" si="1"/>
        <v>29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5</v>
      </c>
      <c r="F17" s="70">
        <v>1</v>
      </c>
      <c r="G17" s="70">
        <v>2</v>
      </c>
      <c r="H17" s="70">
        <v>2</v>
      </c>
      <c r="I17" s="72">
        <v>0</v>
      </c>
      <c r="J17" s="82">
        <v>8</v>
      </c>
      <c r="K17" s="74">
        <v>2</v>
      </c>
      <c r="L17" s="75">
        <v>1</v>
      </c>
      <c r="M17" s="76">
        <v>5</v>
      </c>
      <c r="N17" s="77">
        <v>1</v>
      </c>
      <c r="O17" s="77">
        <v>3</v>
      </c>
      <c r="P17" s="46">
        <v>9</v>
      </c>
      <c r="Q17" s="77">
        <v>3</v>
      </c>
      <c r="R17" s="86">
        <v>1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2</v>
      </c>
      <c r="F18" s="50">
        <v>1</v>
      </c>
      <c r="G18" s="50">
        <v>0</v>
      </c>
      <c r="H18" s="50">
        <v>0</v>
      </c>
      <c r="I18" s="51">
        <v>0</v>
      </c>
      <c r="J18" s="52">
        <v>3</v>
      </c>
      <c r="K18" s="53">
        <v>0</v>
      </c>
      <c r="L18" s="54">
        <v>0</v>
      </c>
      <c r="M18" s="55">
        <v>2</v>
      </c>
      <c r="N18" s="56">
        <v>5</v>
      </c>
      <c r="O18" s="56">
        <v>0</v>
      </c>
      <c r="P18" s="56">
        <v>7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12</v>
      </c>
      <c r="F19" s="60">
        <v>2</v>
      </c>
      <c r="G19" s="60">
        <v>1</v>
      </c>
      <c r="H19" s="60">
        <v>1</v>
      </c>
      <c r="I19" s="61">
        <v>0</v>
      </c>
      <c r="J19" s="60">
        <v>14</v>
      </c>
      <c r="K19" s="62">
        <v>0</v>
      </c>
      <c r="L19" s="63">
        <v>3</v>
      </c>
      <c r="M19" s="64">
        <v>16</v>
      </c>
      <c r="N19" s="65">
        <v>5</v>
      </c>
      <c r="O19" s="65">
        <v>2</v>
      </c>
      <c r="P19" s="56">
        <v>23</v>
      </c>
      <c r="Q19" s="65">
        <v>0</v>
      </c>
      <c r="R19" s="85">
        <v>5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14</v>
      </c>
      <c r="F20" s="70">
        <f t="shared" si="2"/>
        <v>3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17</v>
      </c>
      <c r="K20" s="74">
        <f t="shared" si="2"/>
        <v>0</v>
      </c>
      <c r="L20" s="75">
        <f t="shared" si="2"/>
        <v>3</v>
      </c>
      <c r="M20" s="76">
        <f t="shared" si="2"/>
        <v>18</v>
      </c>
      <c r="N20" s="77">
        <f t="shared" si="2"/>
        <v>10</v>
      </c>
      <c r="O20" s="77">
        <f t="shared" si="2"/>
        <v>2</v>
      </c>
      <c r="P20" s="46">
        <f t="shared" si="2"/>
        <v>30</v>
      </c>
      <c r="Q20" s="77">
        <f t="shared" si="2"/>
        <v>0</v>
      </c>
      <c r="R20" s="86">
        <f t="shared" si="2"/>
        <v>5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11</v>
      </c>
      <c r="F21" s="90">
        <v>5</v>
      </c>
      <c r="G21" s="90">
        <v>3</v>
      </c>
      <c r="H21" s="90">
        <v>3</v>
      </c>
      <c r="I21" s="91">
        <v>0</v>
      </c>
      <c r="J21" s="169">
        <v>16</v>
      </c>
      <c r="K21" s="92">
        <v>2</v>
      </c>
      <c r="L21" s="93">
        <v>1</v>
      </c>
      <c r="M21" s="94">
        <v>14</v>
      </c>
      <c r="N21" s="95">
        <v>10</v>
      </c>
      <c r="O21" s="95">
        <v>4</v>
      </c>
      <c r="P21" s="96">
        <v>28</v>
      </c>
      <c r="Q21" s="95">
        <v>2</v>
      </c>
      <c r="R21" s="97">
        <v>2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89</v>
      </c>
      <c r="F22" s="99">
        <f t="shared" si="3"/>
        <v>19</v>
      </c>
      <c r="G22" s="99">
        <f t="shared" si="3"/>
        <v>9</v>
      </c>
      <c r="H22" s="99">
        <f t="shared" si="3"/>
        <v>8</v>
      </c>
      <c r="I22" s="99">
        <f t="shared" si="3"/>
        <v>1</v>
      </c>
      <c r="J22" s="99">
        <f t="shared" si="3"/>
        <v>111</v>
      </c>
      <c r="K22" s="99">
        <f t="shared" si="3"/>
        <v>7</v>
      </c>
      <c r="L22" s="100">
        <f t="shared" si="3"/>
        <v>8</v>
      </c>
      <c r="M22" s="98">
        <f t="shared" si="3"/>
        <v>114</v>
      </c>
      <c r="N22" s="99">
        <f t="shared" si="3"/>
        <v>34</v>
      </c>
      <c r="O22" s="99">
        <f t="shared" si="3"/>
        <v>15</v>
      </c>
      <c r="P22" s="99">
        <f t="shared" si="3"/>
        <v>163</v>
      </c>
      <c r="Q22" s="99">
        <f t="shared" si="3"/>
        <v>11</v>
      </c>
      <c r="R22" s="100">
        <f t="shared" si="3"/>
        <v>12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0.76068376068376065</v>
      </c>
      <c r="F23" s="269">
        <f>IF(ISERROR(F22/(E22+F22+G22)),0,(F22/(E22+F22+G22)))</f>
        <v>0.1623931623931624</v>
      </c>
      <c r="G23" s="270">
        <f>IF(1-E23-F23=1,IF(G22=0,0,1),1-E23-F23)</f>
        <v>7.6923076923076955E-2</v>
      </c>
      <c r="H23" s="270">
        <f>IF(ISERROR(H22/G22),0,(H22/G22))</f>
        <v>0.88888888888888884</v>
      </c>
      <c r="I23" s="270">
        <f>IF(1-H23=1,IF(I22=0,0,1),1-H23)</f>
        <v>0.11111111111111116</v>
      </c>
      <c r="J23" s="270"/>
      <c r="K23" s="270">
        <f>IF(ISERROR(K22/J22),0,K22/J22)</f>
        <v>6.3063063063063057E-2</v>
      </c>
      <c r="L23" s="271">
        <f>IF(ISERROR(L22/J22),0,(L22/J22))</f>
        <v>7.2072072072072071E-2</v>
      </c>
      <c r="M23" s="268">
        <f>IF(ISERROR(M22/P22),0,(M22/P22))</f>
        <v>0.69938650306748462</v>
      </c>
      <c r="N23" s="270">
        <f>IF(ISERROR(N22/P22),0,(N22/P22))</f>
        <v>0.20858895705521471</v>
      </c>
      <c r="O23" s="270">
        <f>IF(1-M23-N23=1,IF(O22=0,0,1),1-M23-N23)</f>
        <v>9.2024539877300665E-2</v>
      </c>
      <c r="P23" s="270"/>
      <c r="Q23" s="270">
        <f>IF(ISERROR(Q22/P22),0,(Q22/P22))</f>
        <v>6.7484662576687116E-2</v>
      </c>
      <c r="R23" s="272">
        <f>IF(ISERROR(R22/P22),0,(R22/P22))</f>
        <v>7.3619631901840496E-2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01" t="s">
        <v>128</v>
      </c>
      <c r="C25" s="302"/>
      <c r="D25" s="302"/>
      <c r="E25" s="302"/>
      <c r="F25" s="302"/>
      <c r="G25" s="302"/>
      <c r="H25" s="302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5" t="s">
        <v>0</v>
      </c>
      <c r="C27" s="315" t="s">
        <v>97</v>
      </c>
      <c r="D27" s="315" t="s">
        <v>98</v>
      </c>
      <c r="E27" s="318" t="s">
        <v>116</v>
      </c>
      <c r="F27" s="318"/>
      <c r="G27" s="318"/>
      <c r="H27" s="318"/>
      <c r="I27" s="318"/>
      <c r="J27" s="318"/>
      <c r="K27" s="318"/>
      <c r="L27" s="318"/>
      <c r="M27" s="319" t="s">
        <v>126</v>
      </c>
      <c r="N27" s="318"/>
      <c r="O27" s="318"/>
      <c r="P27" s="318"/>
      <c r="Q27" s="318"/>
      <c r="R27" s="318"/>
    </row>
    <row r="28" spans="1:18" s="34" customFormat="1" ht="15" customHeight="1" x14ac:dyDescent="0.25">
      <c r="B28" s="316"/>
      <c r="C28" s="316"/>
      <c r="D28" s="316"/>
      <c r="E28" s="320" t="s">
        <v>1</v>
      </c>
      <c r="F28" s="321" t="s">
        <v>2</v>
      </c>
      <c r="G28" s="321" t="s">
        <v>3</v>
      </c>
      <c r="H28" s="322" t="s">
        <v>6</v>
      </c>
      <c r="I28" s="323"/>
      <c r="J28" s="324" t="s">
        <v>118</v>
      </c>
      <c r="K28" s="326" t="s">
        <v>6</v>
      </c>
      <c r="L28" s="327"/>
      <c r="M28" s="328" t="s">
        <v>1</v>
      </c>
      <c r="N28" s="321" t="s">
        <v>2</v>
      </c>
      <c r="O28" s="321" t="s">
        <v>3</v>
      </c>
      <c r="P28" s="324" t="s">
        <v>117</v>
      </c>
      <c r="Q28" s="326" t="s">
        <v>6</v>
      </c>
      <c r="R28" s="327"/>
    </row>
    <row r="29" spans="1:18" s="34" customFormat="1" ht="96.75" thickBot="1" x14ac:dyDescent="0.3">
      <c r="B29" s="316"/>
      <c r="C29" s="316"/>
      <c r="D29" s="316"/>
      <c r="E29" s="320"/>
      <c r="F29" s="321"/>
      <c r="G29" s="321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8"/>
      <c r="N29" s="321"/>
      <c r="O29" s="321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7"/>
      <c r="C30" s="317"/>
      <c r="D30" s="317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9</v>
      </c>
      <c r="F31" s="50">
        <v>1</v>
      </c>
      <c r="G31" s="50">
        <v>0</v>
      </c>
      <c r="H31" s="50">
        <v>0</v>
      </c>
      <c r="I31" s="51">
        <v>0</v>
      </c>
      <c r="J31" s="50">
        <v>9</v>
      </c>
      <c r="K31" s="53">
        <v>0</v>
      </c>
      <c r="L31" s="54">
        <v>0</v>
      </c>
      <c r="M31" s="55">
        <v>14</v>
      </c>
      <c r="N31" s="56">
        <v>1</v>
      </c>
      <c r="O31" s="56">
        <v>0</v>
      </c>
      <c r="P31" s="56">
        <v>15</v>
      </c>
      <c r="Q31" s="56">
        <v>0</v>
      </c>
      <c r="R31" s="84">
        <v>0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</v>
      </c>
      <c r="F32" s="60">
        <v>0</v>
      </c>
      <c r="G32" s="60">
        <v>0</v>
      </c>
      <c r="H32" s="60">
        <v>0</v>
      </c>
      <c r="I32" s="61">
        <v>0</v>
      </c>
      <c r="J32" s="60">
        <v>3</v>
      </c>
      <c r="K32" s="62">
        <v>0</v>
      </c>
      <c r="L32" s="63">
        <v>0</v>
      </c>
      <c r="M32" s="64">
        <v>6</v>
      </c>
      <c r="N32" s="65">
        <v>0</v>
      </c>
      <c r="O32" s="65">
        <v>0</v>
      </c>
      <c r="P32" s="56">
        <v>6</v>
      </c>
      <c r="Q32" s="65">
        <v>0</v>
      </c>
      <c r="R32" s="85">
        <v>0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4</v>
      </c>
      <c r="F33" s="60">
        <v>0</v>
      </c>
      <c r="G33" s="60">
        <v>0</v>
      </c>
      <c r="H33" s="60">
        <v>0</v>
      </c>
      <c r="I33" s="61">
        <v>0</v>
      </c>
      <c r="J33" s="60">
        <v>4</v>
      </c>
      <c r="K33" s="62">
        <v>0</v>
      </c>
      <c r="L33" s="63">
        <v>0</v>
      </c>
      <c r="M33" s="64">
        <v>7</v>
      </c>
      <c r="N33" s="65">
        <v>0</v>
      </c>
      <c r="O33" s="65">
        <v>0</v>
      </c>
      <c r="P33" s="56">
        <v>7</v>
      </c>
      <c r="Q33" s="65">
        <v>0</v>
      </c>
      <c r="R33" s="85">
        <v>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0</v>
      </c>
      <c r="F34" s="60">
        <v>0</v>
      </c>
      <c r="G34" s="60">
        <v>0</v>
      </c>
      <c r="H34" s="60">
        <v>0</v>
      </c>
      <c r="I34" s="61">
        <v>0</v>
      </c>
      <c r="J34" s="60">
        <v>0</v>
      </c>
      <c r="K34" s="62">
        <v>0</v>
      </c>
      <c r="L34" s="63">
        <v>0</v>
      </c>
      <c r="M34" s="64">
        <v>0</v>
      </c>
      <c r="N34" s="65">
        <v>0</v>
      </c>
      <c r="O34" s="65">
        <v>0</v>
      </c>
      <c r="P34" s="56">
        <v>0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3</v>
      </c>
      <c r="F35" s="60">
        <v>0</v>
      </c>
      <c r="G35" s="60">
        <v>1</v>
      </c>
      <c r="H35" s="60">
        <v>1</v>
      </c>
      <c r="I35" s="61">
        <v>0</v>
      </c>
      <c r="J35" s="60">
        <v>4</v>
      </c>
      <c r="K35" s="62">
        <v>1</v>
      </c>
      <c r="L35" s="63">
        <v>0</v>
      </c>
      <c r="M35" s="64">
        <v>4</v>
      </c>
      <c r="N35" s="65">
        <v>0</v>
      </c>
      <c r="O35" s="65">
        <v>1</v>
      </c>
      <c r="P35" s="56">
        <v>5</v>
      </c>
      <c r="Q35" s="65">
        <v>1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19</v>
      </c>
      <c r="F36" s="70">
        <f t="shared" si="4"/>
        <v>1</v>
      </c>
      <c r="G36" s="70">
        <f t="shared" si="4"/>
        <v>1</v>
      </c>
      <c r="H36" s="70">
        <f t="shared" si="4"/>
        <v>1</v>
      </c>
      <c r="I36" s="72">
        <f t="shared" si="4"/>
        <v>0</v>
      </c>
      <c r="J36" s="73">
        <f t="shared" si="4"/>
        <v>20</v>
      </c>
      <c r="K36" s="74">
        <f t="shared" si="4"/>
        <v>1</v>
      </c>
      <c r="L36" s="75">
        <f t="shared" si="4"/>
        <v>0</v>
      </c>
      <c r="M36" s="76">
        <f t="shared" si="4"/>
        <v>31</v>
      </c>
      <c r="N36" s="77">
        <f t="shared" si="4"/>
        <v>1</v>
      </c>
      <c r="O36" s="77">
        <f t="shared" si="4"/>
        <v>1</v>
      </c>
      <c r="P36" s="46">
        <f t="shared" si="4"/>
        <v>33</v>
      </c>
      <c r="Q36" s="77">
        <f t="shared" si="4"/>
        <v>1</v>
      </c>
      <c r="R36" s="86">
        <f t="shared" si="4"/>
        <v>0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8</v>
      </c>
      <c r="F37" s="50">
        <v>4</v>
      </c>
      <c r="G37" s="50">
        <v>0</v>
      </c>
      <c r="H37" s="50">
        <v>0</v>
      </c>
      <c r="I37" s="51">
        <v>0</v>
      </c>
      <c r="J37" s="52">
        <v>12</v>
      </c>
      <c r="K37" s="53">
        <v>0</v>
      </c>
      <c r="L37" s="54">
        <v>0</v>
      </c>
      <c r="M37" s="55">
        <v>14</v>
      </c>
      <c r="N37" s="56">
        <v>6</v>
      </c>
      <c r="O37" s="56">
        <v>0</v>
      </c>
      <c r="P37" s="56">
        <v>20</v>
      </c>
      <c r="Q37" s="56">
        <v>0</v>
      </c>
      <c r="R37" s="84">
        <v>0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0</v>
      </c>
      <c r="F38" s="60">
        <v>0</v>
      </c>
      <c r="G38" s="60">
        <v>0</v>
      </c>
      <c r="H38" s="60">
        <v>0</v>
      </c>
      <c r="I38" s="61">
        <v>0</v>
      </c>
      <c r="J38" s="60">
        <v>0</v>
      </c>
      <c r="K38" s="62">
        <v>0</v>
      </c>
      <c r="L38" s="63">
        <v>0</v>
      </c>
      <c r="M38" s="64">
        <v>0</v>
      </c>
      <c r="N38" s="65">
        <v>0</v>
      </c>
      <c r="O38" s="65">
        <v>0</v>
      </c>
      <c r="P38" s="56">
        <v>0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8</v>
      </c>
      <c r="F39" s="70">
        <f t="shared" si="5"/>
        <v>4</v>
      </c>
      <c r="G39" s="70">
        <f t="shared" si="5"/>
        <v>0</v>
      </c>
      <c r="H39" s="70">
        <f t="shared" si="5"/>
        <v>0</v>
      </c>
      <c r="I39" s="72">
        <f t="shared" si="5"/>
        <v>0</v>
      </c>
      <c r="J39" s="73">
        <f t="shared" si="5"/>
        <v>12</v>
      </c>
      <c r="K39" s="74">
        <f t="shared" si="5"/>
        <v>0</v>
      </c>
      <c r="L39" s="75">
        <f t="shared" si="5"/>
        <v>0</v>
      </c>
      <c r="M39" s="76">
        <f t="shared" si="5"/>
        <v>14</v>
      </c>
      <c r="N39" s="77">
        <f t="shared" si="5"/>
        <v>6</v>
      </c>
      <c r="O39" s="77">
        <f t="shared" si="5"/>
        <v>0</v>
      </c>
      <c r="P39" s="46">
        <f t="shared" si="5"/>
        <v>20</v>
      </c>
      <c r="Q39" s="77">
        <f t="shared" si="5"/>
        <v>0</v>
      </c>
      <c r="R39" s="86">
        <f t="shared" si="5"/>
        <v>0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3</v>
      </c>
      <c r="F40" s="70">
        <v>0</v>
      </c>
      <c r="G40" s="70">
        <v>2</v>
      </c>
      <c r="H40" s="70">
        <v>2</v>
      </c>
      <c r="I40" s="72">
        <v>0</v>
      </c>
      <c r="J40" s="82">
        <v>5</v>
      </c>
      <c r="K40" s="74">
        <v>2</v>
      </c>
      <c r="L40" s="75">
        <v>2</v>
      </c>
      <c r="M40" s="76">
        <v>5</v>
      </c>
      <c r="N40" s="77">
        <v>0</v>
      </c>
      <c r="O40" s="77">
        <v>3</v>
      </c>
      <c r="P40" s="46">
        <v>8</v>
      </c>
      <c r="Q40" s="77">
        <v>3</v>
      </c>
      <c r="R40" s="86">
        <v>4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</v>
      </c>
      <c r="F41" s="50">
        <v>1</v>
      </c>
      <c r="G41" s="50">
        <v>0</v>
      </c>
      <c r="H41" s="50">
        <v>0</v>
      </c>
      <c r="I41" s="51">
        <v>0</v>
      </c>
      <c r="J41" s="52">
        <v>3</v>
      </c>
      <c r="K41" s="53">
        <v>0</v>
      </c>
      <c r="L41" s="54">
        <v>0</v>
      </c>
      <c r="M41" s="55">
        <v>2</v>
      </c>
      <c r="N41" s="56">
        <v>5</v>
      </c>
      <c r="O41" s="56">
        <v>0</v>
      </c>
      <c r="P41" s="56">
        <v>7</v>
      </c>
      <c r="Q41" s="56">
        <v>0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4</v>
      </c>
      <c r="F42" s="60">
        <v>0</v>
      </c>
      <c r="G42" s="60">
        <v>0</v>
      </c>
      <c r="H42" s="60">
        <v>0</v>
      </c>
      <c r="I42" s="61">
        <v>0</v>
      </c>
      <c r="J42" s="60">
        <v>4</v>
      </c>
      <c r="K42" s="62">
        <v>0</v>
      </c>
      <c r="L42" s="63">
        <v>0</v>
      </c>
      <c r="M42" s="64">
        <v>9</v>
      </c>
      <c r="N42" s="65">
        <v>0</v>
      </c>
      <c r="O42" s="65">
        <v>0</v>
      </c>
      <c r="P42" s="56">
        <v>9</v>
      </c>
      <c r="Q42" s="65">
        <v>0</v>
      </c>
      <c r="R42" s="85">
        <v>0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6</v>
      </c>
      <c r="F43" s="70">
        <f t="shared" si="6"/>
        <v>1</v>
      </c>
      <c r="G43" s="70">
        <f t="shared" si="6"/>
        <v>0</v>
      </c>
      <c r="H43" s="70">
        <f t="shared" si="6"/>
        <v>0</v>
      </c>
      <c r="I43" s="72">
        <f t="shared" si="6"/>
        <v>0</v>
      </c>
      <c r="J43" s="73">
        <f t="shared" si="6"/>
        <v>7</v>
      </c>
      <c r="K43" s="74">
        <f t="shared" si="6"/>
        <v>0</v>
      </c>
      <c r="L43" s="75">
        <f t="shared" si="6"/>
        <v>0</v>
      </c>
      <c r="M43" s="76">
        <f t="shared" si="6"/>
        <v>11</v>
      </c>
      <c r="N43" s="77">
        <f t="shared" si="6"/>
        <v>5</v>
      </c>
      <c r="O43" s="77">
        <f t="shared" si="6"/>
        <v>0</v>
      </c>
      <c r="P43" s="46">
        <f t="shared" si="6"/>
        <v>16</v>
      </c>
      <c r="Q43" s="77">
        <f t="shared" si="6"/>
        <v>0</v>
      </c>
      <c r="R43" s="86">
        <f t="shared" si="6"/>
        <v>0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7</v>
      </c>
      <c r="F44" s="90">
        <v>4</v>
      </c>
      <c r="G44" s="90">
        <v>2</v>
      </c>
      <c r="H44" s="90">
        <v>2</v>
      </c>
      <c r="I44" s="91">
        <v>0</v>
      </c>
      <c r="J44" s="169">
        <v>11</v>
      </c>
      <c r="K44" s="92">
        <v>2</v>
      </c>
      <c r="L44" s="93">
        <v>0</v>
      </c>
      <c r="M44" s="94">
        <v>8</v>
      </c>
      <c r="N44" s="95">
        <v>5</v>
      </c>
      <c r="O44" s="95">
        <v>2</v>
      </c>
      <c r="P44" s="96">
        <v>15</v>
      </c>
      <c r="Q44" s="95">
        <v>2</v>
      </c>
      <c r="R44" s="97">
        <v>0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43</v>
      </c>
      <c r="F45" s="99">
        <f t="shared" si="7"/>
        <v>10</v>
      </c>
      <c r="G45" s="99">
        <f t="shared" si="7"/>
        <v>5</v>
      </c>
      <c r="H45" s="99">
        <f t="shared" si="7"/>
        <v>5</v>
      </c>
      <c r="I45" s="99">
        <f t="shared" si="7"/>
        <v>0</v>
      </c>
      <c r="J45" s="99">
        <f t="shared" si="7"/>
        <v>55</v>
      </c>
      <c r="K45" s="99">
        <f t="shared" si="7"/>
        <v>5</v>
      </c>
      <c r="L45" s="100">
        <f t="shared" si="7"/>
        <v>2</v>
      </c>
      <c r="M45" s="98">
        <f t="shared" si="7"/>
        <v>69</v>
      </c>
      <c r="N45" s="99">
        <f t="shared" si="7"/>
        <v>17</v>
      </c>
      <c r="O45" s="99">
        <f t="shared" si="7"/>
        <v>6</v>
      </c>
      <c r="P45" s="99">
        <f t="shared" si="7"/>
        <v>92</v>
      </c>
      <c r="Q45" s="99">
        <f t="shared" si="7"/>
        <v>6</v>
      </c>
      <c r="R45" s="100">
        <f t="shared" si="7"/>
        <v>4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0.74137931034482762</v>
      </c>
      <c r="F46" s="269">
        <f>IF(ISERROR(F45/(E45+F45+G45)),0,(F45/(E45+F45+G45)))</f>
        <v>0.17241379310344829</v>
      </c>
      <c r="G46" s="270">
        <f>IF(1-E46-F46=1,IF(G45=0,0,1),1-E46-F46)</f>
        <v>8.6206896551724088E-2</v>
      </c>
      <c r="H46" s="270">
        <f>IF(ISERROR(H45/G45),0,(H45/G45))</f>
        <v>1</v>
      </c>
      <c r="I46" s="270">
        <f>IF(1-H46,IF(I45=0,0,1),1-H46)</f>
        <v>0</v>
      </c>
      <c r="J46" s="270"/>
      <c r="K46" s="270">
        <f>IF(ISERROR(K45/J45),0,(K45/J45))</f>
        <v>9.0909090909090912E-2</v>
      </c>
      <c r="L46" s="271">
        <f>IF(ISERROR(L45/J45),0,(L45/J45))</f>
        <v>3.6363636363636362E-2</v>
      </c>
      <c r="M46" s="268">
        <f>IF(ISERROR(M45/P45),0,(M45/P45))</f>
        <v>0.75</v>
      </c>
      <c r="N46" s="270">
        <f>IF(ISERROR(N45/P45),0,(N45/P45))</f>
        <v>0.18478260869565216</v>
      </c>
      <c r="O46" s="270">
        <f>IF(1-M46-N46=1,IF(O45=0,0,1),1-M46-N46)</f>
        <v>6.5217391304347838E-2</v>
      </c>
      <c r="P46" s="270"/>
      <c r="Q46" s="270">
        <f>IF(ISERROR(Q45/P45),0,(Q45/P45))</f>
        <v>6.5217391304347824E-2</v>
      </c>
      <c r="R46" s="272">
        <f>IF(ISERROR(R45/P45),0,(R45/P45))</f>
        <v>4.3478260869565216E-2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170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10</v>
      </c>
      <c r="F8" s="39">
        <v>1</v>
      </c>
      <c r="G8" s="39">
        <v>1</v>
      </c>
      <c r="H8" s="39">
        <v>1</v>
      </c>
      <c r="I8" s="40">
        <v>0</v>
      </c>
      <c r="J8" s="41">
        <v>12</v>
      </c>
      <c r="K8" s="42">
        <v>0</v>
      </c>
      <c r="L8" s="43">
        <v>1</v>
      </c>
      <c r="M8" s="44">
        <v>13</v>
      </c>
      <c r="N8" s="45">
        <v>1</v>
      </c>
      <c r="O8" s="45">
        <v>1</v>
      </c>
      <c r="P8" s="46">
        <v>15</v>
      </c>
      <c r="Q8" s="45">
        <v>0</v>
      </c>
      <c r="R8" s="47">
        <v>1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12</v>
      </c>
      <c r="F9" s="39">
        <v>1</v>
      </c>
      <c r="G9" s="39">
        <v>1</v>
      </c>
      <c r="H9" s="39">
        <v>0</v>
      </c>
      <c r="I9" s="40">
        <v>1</v>
      </c>
      <c r="J9" s="82">
        <v>14</v>
      </c>
      <c r="K9" s="42">
        <v>0</v>
      </c>
      <c r="L9" s="43">
        <v>0</v>
      </c>
      <c r="M9" s="44">
        <v>16</v>
      </c>
      <c r="N9" s="45">
        <v>1</v>
      </c>
      <c r="O9" s="45">
        <v>2</v>
      </c>
      <c r="P9" s="78">
        <v>19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23</v>
      </c>
      <c r="F10" s="50">
        <v>3</v>
      </c>
      <c r="G10" s="50">
        <v>5</v>
      </c>
      <c r="H10" s="50">
        <v>2</v>
      </c>
      <c r="I10" s="51">
        <v>3</v>
      </c>
      <c r="J10" s="52">
        <v>29</v>
      </c>
      <c r="K10" s="53">
        <v>2</v>
      </c>
      <c r="L10" s="54">
        <v>4</v>
      </c>
      <c r="M10" s="55">
        <v>37</v>
      </c>
      <c r="N10" s="56">
        <v>4</v>
      </c>
      <c r="O10" s="56">
        <v>6</v>
      </c>
      <c r="P10" s="65">
        <v>47</v>
      </c>
      <c r="Q10" s="56">
        <v>3</v>
      </c>
      <c r="R10" s="57">
        <v>5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5</v>
      </c>
      <c r="F11" s="60">
        <v>0</v>
      </c>
      <c r="G11" s="60">
        <v>0</v>
      </c>
      <c r="H11" s="60">
        <v>0</v>
      </c>
      <c r="I11" s="61">
        <v>0</v>
      </c>
      <c r="J11" s="60">
        <v>5</v>
      </c>
      <c r="K11" s="62">
        <v>0</v>
      </c>
      <c r="L11" s="63">
        <v>0</v>
      </c>
      <c r="M11" s="64">
        <v>5</v>
      </c>
      <c r="N11" s="65">
        <v>0</v>
      </c>
      <c r="O11" s="65">
        <v>0</v>
      </c>
      <c r="P11" s="56">
        <v>5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28</v>
      </c>
      <c r="F12" s="70">
        <f t="shared" si="0"/>
        <v>3</v>
      </c>
      <c r="G12" s="70">
        <f t="shared" si="0"/>
        <v>5</v>
      </c>
      <c r="H12" s="70">
        <f t="shared" si="0"/>
        <v>2</v>
      </c>
      <c r="I12" s="72">
        <f t="shared" si="0"/>
        <v>3</v>
      </c>
      <c r="J12" s="73">
        <f t="shared" si="0"/>
        <v>34</v>
      </c>
      <c r="K12" s="74">
        <f t="shared" si="0"/>
        <v>2</v>
      </c>
      <c r="L12" s="75">
        <f t="shared" si="0"/>
        <v>4</v>
      </c>
      <c r="M12" s="76">
        <f t="shared" si="0"/>
        <v>42</v>
      </c>
      <c r="N12" s="77">
        <f t="shared" si="0"/>
        <v>4</v>
      </c>
      <c r="O12" s="77">
        <f t="shared" si="0"/>
        <v>6</v>
      </c>
      <c r="P12" s="46">
        <f t="shared" si="0"/>
        <v>52</v>
      </c>
      <c r="Q12" s="77">
        <f t="shared" si="0"/>
        <v>3</v>
      </c>
      <c r="R12" s="79">
        <f t="shared" si="0"/>
        <v>5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22</v>
      </c>
      <c r="F13" s="50">
        <v>1</v>
      </c>
      <c r="G13" s="50">
        <v>0</v>
      </c>
      <c r="H13" s="50">
        <v>0</v>
      </c>
      <c r="I13" s="51">
        <v>0</v>
      </c>
      <c r="J13" s="52">
        <v>22</v>
      </c>
      <c r="K13" s="53">
        <v>0</v>
      </c>
      <c r="L13" s="54">
        <v>0</v>
      </c>
      <c r="M13" s="55">
        <v>33</v>
      </c>
      <c r="N13" s="56">
        <v>1</v>
      </c>
      <c r="O13" s="56">
        <v>0</v>
      </c>
      <c r="P13" s="56">
        <v>34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6</v>
      </c>
      <c r="F14" s="60">
        <v>0</v>
      </c>
      <c r="G14" s="60">
        <v>0</v>
      </c>
      <c r="H14" s="60">
        <v>0</v>
      </c>
      <c r="I14" s="61">
        <v>0</v>
      </c>
      <c r="J14" s="60">
        <v>6</v>
      </c>
      <c r="K14" s="62">
        <v>1</v>
      </c>
      <c r="L14" s="63">
        <v>0</v>
      </c>
      <c r="M14" s="64">
        <v>10</v>
      </c>
      <c r="N14" s="65">
        <v>0</v>
      </c>
      <c r="O14" s="65">
        <v>0</v>
      </c>
      <c r="P14" s="56">
        <v>10</v>
      </c>
      <c r="Q14" s="65">
        <v>2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28</v>
      </c>
      <c r="F15" s="90">
        <f t="shared" si="1"/>
        <v>1</v>
      </c>
      <c r="G15" s="90">
        <f t="shared" si="1"/>
        <v>0</v>
      </c>
      <c r="H15" s="90">
        <f t="shared" si="1"/>
        <v>0</v>
      </c>
      <c r="I15" s="91">
        <f t="shared" si="1"/>
        <v>0</v>
      </c>
      <c r="J15" s="70">
        <f t="shared" si="1"/>
        <v>28</v>
      </c>
      <c r="K15" s="92">
        <f t="shared" si="1"/>
        <v>1</v>
      </c>
      <c r="L15" s="93">
        <f t="shared" si="1"/>
        <v>0</v>
      </c>
      <c r="M15" s="94">
        <f t="shared" si="1"/>
        <v>43</v>
      </c>
      <c r="N15" s="95">
        <f t="shared" si="1"/>
        <v>1</v>
      </c>
      <c r="O15" s="95">
        <f t="shared" si="1"/>
        <v>0</v>
      </c>
      <c r="P15" s="96">
        <f t="shared" si="1"/>
        <v>44</v>
      </c>
      <c r="Q15" s="95">
        <f t="shared" si="1"/>
        <v>2</v>
      </c>
      <c r="R15" s="173">
        <f t="shared" si="1"/>
        <v>0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8</v>
      </c>
      <c r="F16" s="177">
        <v>0</v>
      </c>
      <c r="G16" s="177">
        <v>1</v>
      </c>
      <c r="H16" s="177">
        <v>1</v>
      </c>
      <c r="I16" s="177">
        <v>0</v>
      </c>
      <c r="J16" s="177">
        <v>9</v>
      </c>
      <c r="K16" s="177">
        <v>2</v>
      </c>
      <c r="L16" s="178">
        <v>0</v>
      </c>
      <c r="M16" s="176">
        <v>16</v>
      </c>
      <c r="N16" s="177">
        <v>0</v>
      </c>
      <c r="O16" s="177">
        <v>1</v>
      </c>
      <c r="P16" s="177">
        <v>17</v>
      </c>
      <c r="Q16" s="177">
        <v>4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86</v>
      </c>
      <c r="F17" s="99">
        <f t="shared" si="2"/>
        <v>6</v>
      </c>
      <c r="G17" s="99">
        <f t="shared" si="2"/>
        <v>8</v>
      </c>
      <c r="H17" s="99">
        <f t="shared" si="2"/>
        <v>4</v>
      </c>
      <c r="I17" s="99">
        <f t="shared" si="2"/>
        <v>4</v>
      </c>
      <c r="J17" s="99">
        <f t="shared" si="2"/>
        <v>97</v>
      </c>
      <c r="K17" s="99">
        <f t="shared" si="2"/>
        <v>5</v>
      </c>
      <c r="L17" s="100">
        <f t="shared" si="2"/>
        <v>5</v>
      </c>
      <c r="M17" s="98">
        <f t="shared" si="2"/>
        <v>130</v>
      </c>
      <c r="N17" s="99">
        <f t="shared" si="2"/>
        <v>7</v>
      </c>
      <c r="O17" s="99">
        <f t="shared" si="2"/>
        <v>10</v>
      </c>
      <c r="P17" s="99">
        <f t="shared" si="2"/>
        <v>147</v>
      </c>
      <c r="Q17" s="99">
        <f t="shared" si="2"/>
        <v>9</v>
      </c>
      <c r="R17" s="100">
        <f t="shared" si="2"/>
        <v>6</v>
      </c>
    </row>
    <row r="18" spans="1:18" s="34" customFormat="1" ht="15.75" thickBot="1" x14ac:dyDescent="0.3">
      <c r="B18" s="340"/>
      <c r="C18" s="334" t="s">
        <v>100</v>
      </c>
      <c r="D18" s="347"/>
      <c r="E18" s="268">
        <f>IF(ISERROR(E17/(E17+F17+G17)),0,(E17/(E17+F17+G17)))</f>
        <v>0.86</v>
      </c>
      <c r="F18" s="269">
        <f>IF(ISERROR(F17/(E17+F17+G17)),0,(F17/(E17+F17+G17)))</f>
        <v>0.06</v>
      </c>
      <c r="G18" s="270">
        <f>IF(1-E18-F18=1,IF(G17=0,0,1),1-E18-F18)</f>
        <v>8.0000000000000016E-2</v>
      </c>
      <c r="H18" s="270">
        <f>IF(ISERROR(H17/G17),0,(H17/G17))</f>
        <v>0.5</v>
      </c>
      <c r="I18" s="270">
        <f>IF(1-H18=1,IF(I17=0,0,1),1-H18)</f>
        <v>0.5</v>
      </c>
      <c r="J18" s="270"/>
      <c r="K18" s="270">
        <f>IF(ISERROR(K17/J17),0,K17/J17)</f>
        <v>5.1546391752577317E-2</v>
      </c>
      <c r="L18" s="271">
        <f>IF(ISERROR(L17/J17),0,L17/J17)</f>
        <v>5.1546391752577317E-2</v>
      </c>
      <c r="M18" s="268">
        <f>IF(ISERROR(M17/P17),0,M17/P17)</f>
        <v>0.88435374149659862</v>
      </c>
      <c r="N18" s="270">
        <f>IF(ISERROR(N17/P17),0,N17/P17)</f>
        <v>4.7619047619047616E-2</v>
      </c>
      <c r="O18" s="270">
        <f>IF(1-M18-N18=1,IF(O17=0,0,1),1-M18-N18)</f>
        <v>6.8027210884353762E-2</v>
      </c>
      <c r="P18" s="270"/>
      <c r="Q18" s="270">
        <f>IF(ISERROR(Q17/P17),0,(Q17/P17))</f>
        <v>6.1224489795918366E-2</v>
      </c>
      <c r="R18" s="272">
        <f>IF(ISERROR(R17/P17),0,R17/P17)</f>
        <v>4.0816326530612242E-2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01" t="s">
        <v>128</v>
      </c>
      <c r="C20" s="302"/>
      <c r="D20" s="302"/>
      <c r="E20" s="302"/>
      <c r="F20" s="302"/>
      <c r="G20" s="302"/>
      <c r="H20" s="302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5" t="s">
        <v>0</v>
      </c>
      <c r="C22" s="315" t="s">
        <v>97</v>
      </c>
      <c r="D22" s="315" t="s">
        <v>98</v>
      </c>
      <c r="E22" s="318" t="s">
        <v>116</v>
      </c>
      <c r="F22" s="318"/>
      <c r="G22" s="318"/>
      <c r="H22" s="318"/>
      <c r="I22" s="318"/>
      <c r="J22" s="318"/>
      <c r="K22" s="318"/>
      <c r="L22" s="318"/>
      <c r="M22" s="319" t="s">
        <v>126</v>
      </c>
      <c r="N22" s="318"/>
      <c r="O22" s="318"/>
      <c r="P22" s="318"/>
      <c r="Q22" s="318"/>
      <c r="R22" s="318"/>
    </row>
    <row r="23" spans="1:18" s="34" customFormat="1" ht="15" customHeight="1" x14ac:dyDescent="0.25">
      <c r="B23" s="316"/>
      <c r="C23" s="316"/>
      <c r="D23" s="316"/>
      <c r="E23" s="320" t="s">
        <v>1</v>
      </c>
      <c r="F23" s="321" t="s">
        <v>2</v>
      </c>
      <c r="G23" s="321" t="s">
        <v>3</v>
      </c>
      <c r="H23" s="322" t="s">
        <v>6</v>
      </c>
      <c r="I23" s="323"/>
      <c r="J23" s="324" t="s">
        <v>118</v>
      </c>
      <c r="K23" s="326" t="s">
        <v>6</v>
      </c>
      <c r="L23" s="327"/>
      <c r="M23" s="328" t="s">
        <v>1</v>
      </c>
      <c r="N23" s="321" t="s">
        <v>2</v>
      </c>
      <c r="O23" s="321" t="s">
        <v>3</v>
      </c>
      <c r="P23" s="324" t="s">
        <v>117</v>
      </c>
      <c r="Q23" s="326" t="s">
        <v>6</v>
      </c>
      <c r="R23" s="327"/>
    </row>
    <row r="24" spans="1:18" s="34" customFormat="1" ht="96.75" thickBot="1" x14ac:dyDescent="0.3">
      <c r="A24" s="170"/>
      <c r="B24" s="316"/>
      <c r="C24" s="316"/>
      <c r="D24" s="316"/>
      <c r="E24" s="320"/>
      <c r="F24" s="321"/>
      <c r="G24" s="321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8"/>
      <c r="N24" s="321"/>
      <c r="O24" s="321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7"/>
      <c r="C25" s="317"/>
      <c r="D25" s="317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7</v>
      </c>
      <c r="F26" s="39">
        <v>0</v>
      </c>
      <c r="G26" s="39">
        <v>1</v>
      </c>
      <c r="H26" s="39">
        <v>1</v>
      </c>
      <c r="I26" s="40">
        <v>0</v>
      </c>
      <c r="J26" s="41">
        <v>8</v>
      </c>
      <c r="K26" s="42">
        <v>1</v>
      </c>
      <c r="L26" s="43">
        <v>0</v>
      </c>
      <c r="M26" s="44">
        <v>9</v>
      </c>
      <c r="N26" s="45">
        <v>0</v>
      </c>
      <c r="O26" s="45">
        <v>1</v>
      </c>
      <c r="P26" s="46">
        <v>10</v>
      </c>
      <c r="Q26" s="45">
        <v>1</v>
      </c>
      <c r="R26" s="47">
        <v>0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12</v>
      </c>
      <c r="F27" s="39">
        <v>2</v>
      </c>
      <c r="G27" s="39">
        <v>1</v>
      </c>
      <c r="H27" s="39">
        <v>0</v>
      </c>
      <c r="I27" s="40">
        <v>1</v>
      </c>
      <c r="J27" s="82">
        <v>15</v>
      </c>
      <c r="K27" s="42">
        <v>0</v>
      </c>
      <c r="L27" s="43">
        <v>1</v>
      </c>
      <c r="M27" s="44">
        <v>13</v>
      </c>
      <c r="N27" s="45">
        <v>5</v>
      </c>
      <c r="O27" s="45">
        <v>2</v>
      </c>
      <c r="P27" s="78">
        <v>20</v>
      </c>
      <c r="Q27" s="45">
        <v>0</v>
      </c>
      <c r="R27" s="47">
        <v>1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0</v>
      </c>
      <c r="F28" s="50">
        <v>0</v>
      </c>
      <c r="G28" s="50">
        <v>0</v>
      </c>
      <c r="H28" s="50">
        <v>0</v>
      </c>
      <c r="I28" s="51">
        <v>0</v>
      </c>
      <c r="J28" s="52">
        <v>0</v>
      </c>
      <c r="K28" s="53">
        <v>0</v>
      </c>
      <c r="L28" s="54">
        <v>0</v>
      </c>
      <c r="M28" s="55">
        <v>0</v>
      </c>
      <c r="N28" s="56">
        <v>0</v>
      </c>
      <c r="O28" s="56">
        <v>0</v>
      </c>
      <c r="P28" s="65">
        <v>0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5</v>
      </c>
      <c r="F29" s="60">
        <v>0</v>
      </c>
      <c r="G29" s="60">
        <v>0</v>
      </c>
      <c r="H29" s="60">
        <v>0</v>
      </c>
      <c r="I29" s="61">
        <v>0</v>
      </c>
      <c r="J29" s="60">
        <v>5</v>
      </c>
      <c r="K29" s="62">
        <v>0</v>
      </c>
      <c r="L29" s="63">
        <v>0</v>
      </c>
      <c r="M29" s="64">
        <v>7</v>
      </c>
      <c r="N29" s="65">
        <v>0</v>
      </c>
      <c r="O29" s="65">
        <v>0</v>
      </c>
      <c r="P29" s="56">
        <v>7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5</v>
      </c>
      <c r="F30" s="70">
        <f t="shared" si="3"/>
        <v>0</v>
      </c>
      <c r="G30" s="70">
        <f t="shared" si="3"/>
        <v>0</v>
      </c>
      <c r="H30" s="70">
        <f t="shared" si="3"/>
        <v>0</v>
      </c>
      <c r="I30" s="72">
        <f t="shared" si="3"/>
        <v>0</v>
      </c>
      <c r="J30" s="73">
        <f t="shared" si="3"/>
        <v>5</v>
      </c>
      <c r="K30" s="74">
        <f t="shared" si="3"/>
        <v>0</v>
      </c>
      <c r="L30" s="75">
        <f t="shared" si="3"/>
        <v>0</v>
      </c>
      <c r="M30" s="76">
        <f t="shared" si="3"/>
        <v>7</v>
      </c>
      <c r="N30" s="77">
        <f t="shared" si="3"/>
        <v>0</v>
      </c>
      <c r="O30" s="77">
        <f t="shared" si="3"/>
        <v>0</v>
      </c>
      <c r="P30" s="46">
        <f t="shared" si="3"/>
        <v>7</v>
      </c>
      <c r="Q30" s="77">
        <f t="shared" si="3"/>
        <v>0</v>
      </c>
      <c r="R30" s="79">
        <f t="shared" si="3"/>
        <v>0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12</v>
      </c>
      <c r="F31" s="50">
        <v>0</v>
      </c>
      <c r="G31" s="50">
        <v>0</v>
      </c>
      <c r="H31" s="50">
        <v>0</v>
      </c>
      <c r="I31" s="51">
        <v>0</v>
      </c>
      <c r="J31" s="52">
        <v>12</v>
      </c>
      <c r="K31" s="53">
        <v>0</v>
      </c>
      <c r="L31" s="54">
        <v>0</v>
      </c>
      <c r="M31" s="55">
        <v>19</v>
      </c>
      <c r="N31" s="56">
        <v>0</v>
      </c>
      <c r="O31" s="56">
        <v>0</v>
      </c>
      <c r="P31" s="56">
        <v>19</v>
      </c>
      <c r="Q31" s="56">
        <v>0</v>
      </c>
      <c r="R31" s="57">
        <v>0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6</v>
      </c>
      <c r="F32" s="60">
        <v>0</v>
      </c>
      <c r="G32" s="60">
        <v>1</v>
      </c>
      <c r="H32" s="60">
        <v>1</v>
      </c>
      <c r="I32" s="61">
        <v>0</v>
      </c>
      <c r="J32" s="60">
        <v>7</v>
      </c>
      <c r="K32" s="62">
        <v>2</v>
      </c>
      <c r="L32" s="63">
        <v>1</v>
      </c>
      <c r="M32" s="64">
        <v>8</v>
      </c>
      <c r="N32" s="65">
        <v>0</v>
      </c>
      <c r="O32" s="65">
        <v>1</v>
      </c>
      <c r="P32" s="56">
        <v>9</v>
      </c>
      <c r="Q32" s="65">
        <v>3</v>
      </c>
      <c r="R32" s="66">
        <v>2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18</v>
      </c>
      <c r="F33" s="90">
        <f t="shared" si="4"/>
        <v>0</v>
      </c>
      <c r="G33" s="90">
        <f t="shared" si="4"/>
        <v>1</v>
      </c>
      <c r="H33" s="90">
        <f t="shared" si="4"/>
        <v>1</v>
      </c>
      <c r="I33" s="91">
        <f t="shared" si="4"/>
        <v>0</v>
      </c>
      <c r="J33" s="70">
        <f t="shared" si="4"/>
        <v>19</v>
      </c>
      <c r="K33" s="92">
        <f t="shared" si="4"/>
        <v>2</v>
      </c>
      <c r="L33" s="93">
        <f t="shared" si="4"/>
        <v>1</v>
      </c>
      <c r="M33" s="94">
        <f t="shared" si="4"/>
        <v>27</v>
      </c>
      <c r="N33" s="95">
        <f t="shared" si="4"/>
        <v>0</v>
      </c>
      <c r="O33" s="95">
        <f t="shared" si="4"/>
        <v>1</v>
      </c>
      <c r="P33" s="96">
        <f t="shared" si="4"/>
        <v>28</v>
      </c>
      <c r="Q33" s="95">
        <f t="shared" si="4"/>
        <v>3</v>
      </c>
      <c r="R33" s="173">
        <f t="shared" si="4"/>
        <v>2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4</v>
      </c>
      <c r="F34" s="177">
        <v>0</v>
      </c>
      <c r="G34" s="177">
        <v>2</v>
      </c>
      <c r="H34" s="177">
        <v>2</v>
      </c>
      <c r="I34" s="177">
        <v>0</v>
      </c>
      <c r="J34" s="177">
        <v>6</v>
      </c>
      <c r="K34" s="177">
        <v>1</v>
      </c>
      <c r="L34" s="178">
        <v>1</v>
      </c>
      <c r="M34" s="176">
        <v>4</v>
      </c>
      <c r="N34" s="177">
        <v>0</v>
      </c>
      <c r="O34" s="177">
        <v>2</v>
      </c>
      <c r="P34" s="177">
        <v>6</v>
      </c>
      <c r="Q34" s="177">
        <v>1</v>
      </c>
      <c r="R34" s="178">
        <v>1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46</v>
      </c>
      <c r="F35" s="99">
        <f t="shared" si="5"/>
        <v>2</v>
      </c>
      <c r="G35" s="99">
        <f t="shared" si="5"/>
        <v>5</v>
      </c>
      <c r="H35" s="99">
        <f t="shared" si="5"/>
        <v>4</v>
      </c>
      <c r="I35" s="99">
        <f t="shared" si="5"/>
        <v>1</v>
      </c>
      <c r="J35" s="99">
        <f t="shared" si="5"/>
        <v>53</v>
      </c>
      <c r="K35" s="99">
        <f t="shared" si="5"/>
        <v>4</v>
      </c>
      <c r="L35" s="100">
        <f t="shared" si="5"/>
        <v>3</v>
      </c>
      <c r="M35" s="98">
        <f t="shared" si="5"/>
        <v>60</v>
      </c>
      <c r="N35" s="99">
        <f t="shared" si="5"/>
        <v>5</v>
      </c>
      <c r="O35" s="99">
        <f t="shared" si="5"/>
        <v>6</v>
      </c>
      <c r="P35" s="99">
        <f t="shared" si="5"/>
        <v>71</v>
      </c>
      <c r="Q35" s="99">
        <f t="shared" si="5"/>
        <v>5</v>
      </c>
      <c r="R35" s="100">
        <f t="shared" si="5"/>
        <v>4</v>
      </c>
    </row>
    <row r="36" spans="1:18" s="34" customFormat="1" ht="15.75" thickBot="1" x14ac:dyDescent="0.3">
      <c r="B36" s="340"/>
      <c r="C36" s="334" t="s">
        <v>100</v>
      </c>
      <c r="D36" s="347"/>
      <c r="E36" s="268">
        <f>IF(ISERROR(E35/(E35+F35+G35)),0,E35/(E35+F35+G35))</f>
        <v>0.86792452830188682</v>
      </c>
      <c r="F36" s="269">
        <f>IF(ISERROR(F35/(E35+F35+G35)),0,F35/(E35+F35+G35))</f>
        <v>3.7735849056603772E-2</v>
      </c>
      <c r="G36" s="270">
        <f>IF(1-E36-F36=1,IF(G35=0,0,1),1-E36-F36)</f>
        <v>9.4339622641509413E-2</v>
      </c>
      <c r="H36" s="270">
        <f>IF(ISERROR(H35/G35),0,H35/G35)</f>
        <v>0.8</v>
      </c>
      <c r="I36" s="270">
        <f>IF(1-H36=1,IF(I35=0,0,1),1-H36)</f>
        <v>0.19999999999999996</v>
      </c>
      <c r="J36" s="270"/>
      <c r="K36" s="270">
        <f>IF(ISERROR(K35/J35),0,K35/J35)</f>
        <v>7.5471698113207544E-2</v>
      </c>
      <c r="L36" s="271">
        <f>IF(ISERROR(L35/J35),0,L35/J35)</f>
        <v>5.6603773584905662E-2</v>
      </c>
      <c r="M36" s="268">
        <f>IF(ISERROR(M35/P35),0,M35/P35)</f>
        <v>0.84507042253521125</v>
      </c>
      <c r="N36" s="270">
        <f>IF(ISERROR(N35/P35),0,N35/P35)</f>
        <v>7.0422535211267609E-2</v>
      </c>
      <c r="O36" s="270">
        <f>IF(1-M36-N36=1,IF(O35=0,0,1),1-M36-N36)</f>
        <v>8.4507042253521139E-2</v>
      </c>
      <c r="P36" s="270"/>
      <c r="Q36" s="270">
        <f>IF(ISERROR(Q35/P35),0,Q35/P35)</f>
        <v>7.0422535211267609E-2</v>
      </c>
      <c r="R36" s="272">
        <f>IF(ISERROR(R35/P35),0,R35/P35)</f>
        <v>5.6338028169014086E-2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6.75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29" t="s">
        <v>48</v>
      </c>
      <c r="D8" s="106" t="s">
        <v>48</v>
      </c>
      <c r="E8" s="147">
        <v>5</v>
      </c>
      <c r="F8" s="148">
        <v>1</v>
      </c>
      <c r="G8" s="148">
        <v>0</v>
      </c>
      <c r="H8" s="148">
        <v>0</v>
      </c>
      <c r="I8" s="149">
        <v>0</v>
      </c>
      <c r="J8" s="148">
        <v>6</v>
      </c>
      <c r="K8" s="150">
        <v>0</v>
      </c>
      <c r="L8" s="151">
        <v>1</v>
      </c>
      <c r="M8" s="152">
        <v>10</v>
      </c>
      <c r="N8" s="153">
        <v>1</v>
      </c>
      <c r="O8" s="153">
        <v>0</v>
      </c>
      <c r="P8" s="56">
        <v>11</v>
      </c>
      <c r="Q8" s="179">
        <v>0</v>
      </c>
      <c r="R8" s="179">
        <v>1</v>
      </c>
    </row>
    <row r="9" spans="1:18" s="34" customFormat="1" ht="15" customHeight="1" x14ac:dyDescent="0.25">
      <c r="A9" s="13" t="s">
        <v>140</v>
      </c>
      <c r="B9" s="349"/>
      <c r="C9" s="329"/>
      <c r="D9" s="115" t="s">
        <v>83</v>
      </c>
      <c r="E9" s="116">
        <v>5</v>
      </c>
      <c r="F9" s="117">
        <v>4</v>
      </c>
      <c r="G9" s="117">
        <v>0</v>
      </c>
      <c r="H9" s="117">
        <v>0</v>
      </c>
      <c r="I9" s="118">
        <v>0</v>
      </c>
      <c r="J9" s="117">
        <v>9</v>
      </c>
      <c r="K9" s="119">
        <v>0</v>
      </c>
      <c r="L9" s="120">
        <v>0</v>
      </c>
      <c r="M9" s="121">
        <v>7</v>
      </c>
      <c r="N9" s="122">
        <v>8</v>
      </c>
      <c r="O9" s="122">
        <v>0</v>
      </c>
      <c r="P9" s="56">
        <v>15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0"/>
      <c r="D10" s="180" t="s">
        <v>13</v>
      </c>
      <c r="E10" s="181">
        <f t="shared" ref="E10:R10" si="0">SUM(E8:E9)</f>
        <v>10</v>
      </c>
      <c r="F10" s="182">
        <f t="shared" si="0"/>
        <v>5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15</v>
      </c>
      <c r="K10" s="185">
        <f t="shared" si="0"/>
        <v>0</v>
      </c>
      <c r="L10" s="186">
        <f t="shared" si="0"/>
        <v>1</v>
      </c>
      <c r="M10" s="187">
        <f t="shared" si="0"/>
        <v>17</v>
      </c>
      <c r="N10" s="188">
        <f t="shared" si="0"/>
        <v>9</v>
      </c>
      <c r="O10" s="188">
        <f t="shared" si="0"/>
        <v>0</v>
      </c>
      <c r="P10" s="46">
        <f t="shared" si="0"/>
        <v>26</v>
      </c>
      <c r="Q10" s="189">
        <f t="shared" si="0"/>
        <v>0</v>
      </c>
      <c r="R10" s="189">
        <f t="shared" si="0"/>
        <v>1</v>
      </c>
    </row>
    <row r="11" spans="1:18" s="34" customFormat="1" ht="15" customHeight="1" x14ac:dyDescent="0.25">
      <c r="A11" s="13" t="s">
        <v>140</v>
      </c>
      <c r="B11" s="349"/>
      <c r="C11" s="331" t="s">
        <v>49</v>
      </c>
      <c r="D11" s="146" t="s">
        <v>49</v>
      </c>
      <c r="E11" s="147">
        <v>12</v>
      </c>
      <c r="F11" s="190">
        <v>2</v>
      </c>
      <c r="G11" s="190">
        <v>2</v>
      </c>
      <c r="H11" s="148">
        <v>2</v>
      </c>
      <c r="I11" s="149">
        <v>0</v>
      </c>
      <c r="J11" s="108">
        <v>16</v>
      </c>
      <c r="K11" s="150">
        <v>0</v>
      </c>
      <c r="L11" s="151">
        <v>1</v>
      </c>
      <c r="M11" s="152">
        <v>15</v>
      </c>
      <c r="N11" s="153">
        <v>2</v>
      </c>
      <c r="O11" s="153">
        <v>2</v>
      </c>
      <c r="P11" s="56">
        <v>19</v>
      </c>
      <c r="Q11" s="179">
        <v>0</v>
      </c>
      <c r="R11" s="179">
        <v>1</v>
      </c>
    </row>
    <row r="12" spans="1:18" s="34" customFormat="1" ht="15" customHeight="1" x14ac:dyDescent="0.25">
      <c r="A12" s="13" t="s">
        <v>140</v>
      </c>
      <c r="B12" s="349"/>
      <c r="C12" s="329"/>
      <c r="D12" s="191" t="s">
        <v>84</v>
      </c>
      <c r="E12" s="116">
        <v>3</v>
      </c>
      <c r="F12" s="192">
        <v>0</v>
      </c>
      <c r="G12" s="192">
        <v>0</v>
      </c>
      <c r="H12" s="117">
        <v>0</v>
      </c>
      <c r="I12" s="118">
        <v>0</v>
      </c>
      <c r="J12" s="117">
        <v>3</v>
      </c>
      <c r="K12" s="119">
        <v>0</v>
      </c>
      <c r="L12" s="120">
        <v>0</v>
      </c>
      <c r="M12" s="121">
        <v>4</v>
      </c>
      <c r="N12" s="122">
        <v>0</v>
      </c>
      <c r="O12" s="122">
        <v>0</v>
      </c>
      <c r="P12" s="56">
        <v>4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0"/>
      <c r="D13" s="180" t="s">
        <v>13</v>
      </c>
      <c r="E13" s="181">
        <f t="shared" ref="E13:R13" si="1">SUM(E11:E12)</f>
        <v>15</v>
      </c>
      <c r="F13" s="182">
        <f t="shared" si="1"/>
        <v>2</v>
      </c>
      <c r="G13" s="182">
        <f t="shared" si="1"/>
        <v>2</v>
      </c>
      <c r="H13" s="183">
        <f t="shared" si="1"/>
        <v>2</v>
      </c>
      <c r="I13" s="184">
        <f t="shared" si="1"/>
        <v>0</v>
      </c>
      <c r="J13" s="129">
        <f t="shared" si="1"/>
        <v>19</v>
      </c>
      <c r="K13" s="185">
        <f t="shared" si="1"/>
        <v>0</v>
      </c>
      <c r="L13" s="186">
        <f t="shared" si="1"/>
        <v>1</v>
      </c>
      <c r="M13" s="187">
        <f t="shared" si="1"/>
        <v>19</v>
      </c>
      <c r="N13" s="188">
        <f t="shared" si="1"/>
        <v>2</v>
      </c>
      <c r="O13" s="188">
        <f t="shared" si="1"/>
        <v>2</v>
      </c>
      <c r="P13" s="46">
        <f t="shared" si="1"/>
        <v>23</v>
      </c>
      <c r="Q13" s="189">
        <f t="shared" si="1"/>
        <v>0</v>
      </c>
      <c r="R13" s="189">
        <f t="shared" si="1"/>
        <v>1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6</v>
      </c>
      <c r="F14" s="183">
        <v>1</v>
      </c>
      <c r="G14" s="183">
        <v>2</v>
      </c>
      <c r="H14" s="183">
        <v>1</v>
      </c>
      <c r="I14" s="184">
        <v>1</v>
      </c>
      <c r="J14" s="140">
        <v>9</v>
      </c>
      <c r="K14" s="185">
        <v>2</v>
      </c>
      <c r="L14" s="186">
        <v>2</v>
      </c>
      <c r="M14" s="187">
        <v>8</v>
      </c>
      <c r="N14" s="188">
        <v>2</v>
      </c>
      <c r="O14" s="188">
        <v>4</v>
      </c>
      <c r="P14" s="46">
        <v>14</v>
      </c>
      <c r="Q14" s="189">
        <v>4</v>
      </c>
      <c r="R14" s="189">
        <v>3</v>
      </c>
    </row>
    <row r="15" spans="1:18" s="34" customFormat="1" ht="15" customHeight="1" x14ac:dyDescent="0.25">
      <c r="A15" s="13" t="s">
        <v>140</v>
      </c>
      <c r="B15" s="349"/>
      <c r="C15" s="331" t="s">
        <v>51</v>
      </c>
      <c r="D15" s="146" t="s">
        <v>85</v>
      </c>
      <c r="E15" s="147">
        <v>2</v>
      </c>
      <c r="F15" s="148">
        <v>0</v>
      </c>
      <c r="G15" s="148">
        <v>0</v>
      </c>
      <c r="H15" s="148">
        <v>0</v>
      </c>
      <c r="I15" s="149">
        <v>0</v>
      </c>
      <c r="J15" s="108">
        <v>2</v>
      </c>
      <c r="K15" s="150">
        <v>0</v>
      </c>
      <c r="L15" s="151">
        <v>0</v>
      </c>
      <c r="M15" s="194">
        <v>2</v>
      </c>
      <c r="N15" s="195">
        <v>0</v>
      </c>
      <c r="O15" s="195">
        <v>0</v>
      </c>
      <c r="P15" s="56">
        <v>2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29"/>
      <c r="D16" s="191" t="s">
        <v>51</v>
      </c>
      <c r="E16" s="116">
        <v>21</v>
      </c>
      <c r="F16" s="117">
        <v>0</v>
      </c>
      <c r="G16" s="117">
        <v>0</v>
      </c>
      <c r="H16" s="117">
        <v>0</v>
      </c>
      <c r="I16" s="118">
        <v>0</v>
      </c>
      <c r="J16" s="117">
        <v>18</v>
      </c>
      <c r="K16" s="119">
        <v>0</v>
      </c>
      <c r="L16" s="120">
        <v>1</v>
      </c>
      <c r="M16" s="121">
        <v>27</v>
      </c>
      <c r="N16" s="122">
        <v>0</v>
      </c>
      <c r="O16" s="122">
        <v>0</v>
      </c>
      <c r="P16" s="56">
        <v>27</v>
      </c>
      <c r="Q16" s="123">
        <v>0</v>
      </c>
      <c r="R16" s="123">
        <v>2</v>
      </c>
    </row>
    <row r="17" spans="1:18" s="34" customFormat="1" ht="15" customHeight="1" thickBot="1" x14ac:dyDescent="0.3">
      <c r="A17" s="67"/>
      <c r="B17" s="349"/>
      <c r="C17" s="330"/>
      <c r="D17" s="180" t="s">
        <v>13</v>
      </c>
      <c r="E17" s="181">
        <f t="shared" ref="E17:R17" si="2">SUM(E15:E16)</f>
        <v>23</v>
      </c>
      <c r="F17" s="183">
        <f t="shared" si="2"/>
        <v>0</v>
      </c>
      <c r="G17" s="183">
        <f t="shared" si="2"/>
        <v>0</v>
      </c>
      <c r="H17" s="183">
        <f t="shared" si="2"/>
        <v>0</v>
      </c>
      <c r="I17" s="184">
        <f t="shared" si="2"/>
        <v>0</v>
      </c>
      <c r="J17" s="129">
        <f t="shared" si="2"/>
        <v>20</v>
      </c>
      <c r="K17" s="185">
        <f t="shared" si="2"/>
        <v>0</v>
      </c>
      <c r="L17" s="186">
        <f t="shared" si="2"/>
        <v>1</v>
      </c>
      <c r="M17" s="187">
        <f t="shared" si="2"/>
        <v>29</v>
      </c>
      <c r="N17" s="188">
        <f t="shared" si="2"/>
        <v>0</v>
      </c>
      <c r="O17" s="188">
        <f t="shared" si="2"/>
        <v>0</v>
      </c>
      <c r="P17" s="46">
        <f t="shared" si="2"/>
        <v>29</v>
      </c>
      <c r="Q17" s="189">
        <f t="shared" si="2"/>
        <v>0</v>
      </c>
      <c r="R17" s="189">
        <f t="shared" si="2"/>
        <v>2</v>
      </c>
    </row>
    <row r="18" spans="1:18" s="34" customFormat="1" ht="15" customHeight="1" x14ac:dyDescent="0.25">
      <c r="A18" s="13" t="s">
        <v>140</v>
      </c>
      <c r="B18" s="349"/>
      <c r="C18" s="331" t="s">
        <v>52</v>
      </c>
      <c r="D18" s="146" t="s">
        <v>52</v>
      </c>
      <c r="E18" s="147">
        <v>10</v>
      </c>
      <c r="F18" s="148">
        <v>3</v>
      </c>
      <c r="G18" s="148">
        <v>1</v>
      </c>
      <c r="H18" s="148">
        <v>0</v>
      </c>
      <c r="I18" s="149">
        <v>1</v>
      </c>
      <c r="J18" s="108">
        <v>14</v>
      </c>
      <c r="K18" s="196">
        <v>0</v>
      </c>
      <c r="L18" s="197">
        <v>1</v>
      </c>
      <c r="M18" s="152">
        <v>16</v>
      </c>
      <c r="N18" s="153">
        <v>9</v>
      </c>
      <c r="O18" s="153">
        <v>1</v>
      </c>
      <c r="P18" s="56">
        <v>26</v>
      </c>
      <c r="Q18" s="195">
        <v>0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29"/>
      <c r="D19" s="115" t="s">
        <v>86</v>
      </c>
      <c r="E19" s="116">
        <v>9</v>
      </c>
      <c r="F19" s="117">
        <v>0</v>
      </c>
      <c r="G19" s="117">
        <v>0</v>
      </c>
      <c r="H19" s="117">
        <v>0</v>
      </c>
      <c r="I19" s="118">
        <v>0</v>
      </c>
      <c r="J19" s="117">
        <v>9</v>
      </c>
      <c r="K19" s="119">
        <v>0</v>
      </c>
      <c r="L19" s="120">
        <v>0</v>
      </c>
      <c r="M19" s="121">
        <v>12</v>
      </c>
      <c r="N19" s="122">
        <v>0</v>
      </c>
      <c r="O19" s="122">
        <v>0</v>
      </c>
      <c r="P19" s="56">
        <v>12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0"/>
      <c r="D20" s="180" t="s">
        <v>13</v>
      </c>
      <c r="E20" s="181">
        <f t="shared" ref="E20:R20" si="3">SUM(E18:E19)</f>
        <v>19</v>
      </c>
      <c r="F20" s="183">
        <f t="shared" si="3"/>
        <v>3</v>
      </c>
      <c r="G20" s="183">
        <f t="shared" si="3"/>
        <v>1</v>
      </c>
      <c r="H20" s="183">
        <f t="shared" si="3"/>
        <v>0</v>
      </c>
      <c r="I20" s="184">
        <f t="shared" si="3"/>
        <v>1</v>
      </c>
      <c r="J20" s="129">
        <f t="shared" si="3"/>
        <v>23</v>
      </c>
      <c r="K20" s="185">
        <f t="shared" si="3"/>
        <v>0</v>
      </c>
      <c r="L20" s="186">
        <f t="shared" si="3"/>
        <v>1</v>
      </c>
      <c r="M20" s="187">
        <f t="shared" si="3"/>
        <v>28</v>
      </c>
      <c r="N20" s="188">
        <f t="shared" si="3"/>
        <v>9</v>
      </c>
      <c r="O20" s="188">
        <f t="shared" si="3"/>
        <v>1</v>
      </c>
      <c r="P20" s="46">
        <f t="shared" si="3"/>
        <v>38</v>
      </c>
      <c r="Q20" s="188">
        <f t="shared" si="3"/>
        <v>0</v>
      </c>
      <c r="R20" s="189">
        <f t="shared" si="3"/>
        <v>1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4</v>
      </c>
      <c r="F21" s="183">
        <v>0</v>
      </c>
      <c r="G21" s="183">
        <v>0</v>
      </c>
      <c r="H21" s="183">
        <v>0</v>
      </c>
      <c r="I21" s="184">
        <v>0</v>
      </c>
      <c r="J21" s="140">
        <v>4</v>
      </c>
      <c r="K21" s="185">
        <v>0</v>
      </c>
      <c r="L21" s="186">
        <v>0</v>
      </c>
      <c r="M21" s="187">
        <v>6</v>
      </c>
      <c r="N21" s="188">
        <v>0</v>
      </c>
      <c r="O21" s="188">
        <v>0</v>
      </c>
      <c r="P21" s="46">
        <v>6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1" t="s">
        <v>53</v>
      </c>
      <c r="D22" s="146" t="s">
        <v>88</v>
      </c>
      <c r="E22" s="147">
        <v>2</v>
      </c>
      <c r="F22" s="148">
        <v>0</v>
      </c>
      <c r="G22" s="148">
        <v>0</v>
      </c>
      <c r="H22" s="148">
        <v>0</v>
      </c>
      <c r="I22" s="149">
        <v>0</v>
      </c>
      <c r="J22" s="108">
        <v>2</v>
      </c>
      <c r="K22" s="150">
        <v>0</v>
      </c>
      <c r="L22" s="151">
        <v>0</v>
      </c>
      <c r="M22" s="152">
        <v>4</v>
      </c>
      <c r="N22" s="153">
        <v>0</v>
      </c>
      <c r="O22" s="153">
        <v>0</v>
      </c>
      <c r="P22" s="56">
        <v>4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29"/>
      <c r="D23" s="115" t="s">
        <v>53</v>
      </c>
      <c r="E23" s="116">
        <v>0</v>
      </c>
      <c r="F23" s="117">
        <v>1</v>
      </c>
      <c r="G23" s="117">
        <v>0</v>
      </c>
      <c r="H23" s="117">
        <v>0</v>
      </c>
      <c r="I23" s="118">
        <v>0</v>
      </c>
      <c r="J23" s="117">
        <v>1</v>
      </c>
      <c r="K23" s="119">
        <v>0</v>
      </c>
      <c r="L23" s="120">
        <v>0</v>
      </c>
      <c r="M23" s="121">
        <v>0</v>
      </c>
      <c r="N23" s="122">
        <v>1</v>
      </c>
      <c r="O23" s="122">
        <v>0</v>
      </c>
      <c r="P23" s="56">
        <v>1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0"/>
      <c r="D24" s="180" t="s">
        <v>13</v>
      </c>
      <c r="E24" s="181">
        <f t="shared" ref="E24:R24" si="4">SUM(E22:E23)</f>
        <v>2</v>
      </c>
      <c r="F24" s="183">
        <f t="shared" si="4"/>
        <v>1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3</v>
      </c>
      <c r="K24" s="185">
        <f t="shared" si="4"/>
        <v>0</v>
      </c>
      <c r="L24" s="186">
        <f t="shared" si="4"/>
        <v>0</v>
      </c>
      <c r="M24" s="187">
        <f t="shared" si="4"/>
        <v>4</v>
      </c>
      <c r="N24" s="188">
        <f t="shared" si="4"/>
        <v>1</v>
      </c>
      <c r="O24" s="188">
        <f t="shared" si="4"/>
        <v>0</v>
      </c>
      <c r="P24" s="46">
        <f t="shared" si="4"/>
        <v>5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6</v>
      </c>
      <c r="F25" s="127">
        <v>0</v>
      </c>
      <c r="G25" s="127">
        <v>0</v>
      </c>
      <c r="H25" s="127">
        <v>0</v>
      </c>
      <c r="I25" s="128">
        <v>0</v>
      </c>
      <c r="J25" s="201">
        <v>6</v>
      </c>
      <c r="K25" s="130">
        <v>0</v>
      </c>
      <c r="L25" s="131">
        <v>0</v>
      </c>
      <c r="M25" s="132">
        <v>11</v>
      </c>
      <c r="N25" s="133">
        <v>0</v>
      </c>
      <c r="O25" s="133">
        <v>0</v>
      </c>
      <c r="P25" s="96">
        <v>11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85</v>
      </c>
      <c r="F26" s="99">
        <f t="shared" si="5"/>
        <v>12</v>
      </c>
      <c r="G26" s="99">
        <f t="shared" si="5"/>
        <v>5</v>
      </c>
      <c r="H26" s="99">
        <f t="shared" si="5"/>
        <v>3</v>
      </c>
      <c r="I26" s="99">
        <f t="shared" si="5"/>
        <v>2</v>
      </c>
      <c r="J26" s="99">
        <f t="shared" si="5"/>
        <v>99</v>
      </c>
      <c r="K26" s="99">
        <f t="shared" si="5"/>
        <v>2</v>
      </c>
      <c r="L26" s="100">
        <f t="shared" si="5"/>
        <v>6</v>
      </c>
      <c r="M26" s="98">
        <f t="shared" si="5"/>
        <v>122</v>
      </c>
      <c r="N26" s="99">
        <f t="shared" si="5"/>
        <v>23</v>
      </c>
      <c r="O26" s="99">
        <f t="shared" si="5"/>
        <v>7</v>
      </c>
      <c r="P26" s="99">
        <f t="shared" si="5"/>
        <v>152</v>
      </c>
      <c r="Q26" s="99">
        <f t="shared" si="5"/>
        <v>4</v>
      </c>
      <c r="R26" s="100">
        <f t="shared" si="5"/>
        <v>8</v>
      </c>
    </row>
    <row r="27" spans="1:18" s="34" customFormat="1" ht="15" customHeight="1" thickBot="1" x14ac:dyDescent="0.3">
      <c r="B27" s="350"/>
      <c r="C27" s="334" t="s">
        <v>100</v>
      </c>
      <c r="D27" s="347"/>
      <c r="E27" s="268">
        <f>IF(ISERROR(E26/(E26+F26+G26)),0,E26/(E26+F26+G26))</f>
        <v>0.83333333333333337</v>
      </c>
      <c r="F27" s="269">
        <f>IF(ISERROR(F26/(E26+F26+G26)),0,F26/(E26+F26+G26))</f>
        <v>0.11764705882352941</v>
      </c>
      <c r="G27" s="270">
        <f>IF(1-E27-F27=1,IF(G26=0,0,1),1-E27-F27)</f>
        <v>4.901960784313722E-2</v>
      </c>
      <c r="H27" s="270">
        <f>IF(ISERROR(H26/G26),0,H26/G26)</f>
        <v>0.6</v>
      </c>
      <c r="I27" s="270">
        <f>IF(1-H27=1,IF(I26=0,0,1),1-H27)</f>
        <v>0.4</v>
      </c>
      <c r="J27" s="270"/>
      <c r="K27" s="270">
        <f>IF(ISERROR(K26/J26),0,K26/J26)</f>
        <v>2.0202020202020204E-2</v>
      </c>
      <c r="L27" s="271">
        <f>IF(ISERROR(L26/J26),0,L26/J26)</f>
        <v>6.0606060606060608E-2</v>
      </c>
      <c r="M27" s="268">
        <f>IF(ISERROR(M26/P26),0,M26/P26)</f>
        <v>0.80263157894736847</v>
      </c>
      <c r="N27" s="270">
        <f>IF(ISERROR(N26/P26),0,N26/P26)</f>
        <v>0.15131578947368421</v>
      </c>
      <c r="O27" s="270">
        <f>IF(1-M27-N27=1,IF(O26=0,0,1),1-M27-N27)</f>
        <v>4.6052631578947317E-2</v>
      </c>
      <c r="P27" s="270"/>
      <c r="Q27" s="270">
        <f>IF(ISERROR(Q26/P26),0,Q26/P26)</f>
        <v>2.6315789473684209E-2</v>
      </c>
      <c r="R27" s="272">
        <f>IF(ISERROR(R26/P26),0,R26/P26)</f>
        <v>5.2631578947368418E-2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01" t="s">
        <v>128</v>
      </c>
      <c r="C29" s="302"/>
      <c r="D29" s="302"/>
      <c r="E29" s="302"/>
      <c r="F29" s="302"/>
      <c r="G29" s="302"/>
      <c r="H29" s="302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5" t="s">
        <v>0</v>
      </c>
      <c r="C31" s="315" t="s">
        <v>97</v>
      </c>
      <c r="D31" s="315" t="s">
        <v>98</v>
      </c>
      <c r="E31" s="318" t="s">
        <v>116</v>
      </c>
      <c r="F31" s="318"/>
      <c r="G31" s="318"/>
      <c r="H31" s="318"/>
      <c r="I31" s="318"/>
      <c r="J31" s="318"/>
      <c r="K31" s="318"/>
      <c r="L31" s="318"/>
      <c r="M31" s="319" t="s">
        <v>126</v>
      </c>
      <c r="N31" s="318"/>
      <c r="O31" s="318"/>
      <c r="P31" s="318"/>
      <c r="Q31" s="318"/>
      <c r="R31" s="318"/>
    </row>
    <row r="32" spans="1:18" s="34" customFormat="1" ht="15" customHeight="1" x14ac:dyDescent="0.25">
      <c r="B32" s="316"/>
      <c r="C32" s="316"/>
      <c r="D32" s="316"/>
      <c r="E32" s="320" t="s">
        <v>1</v>
      </c>
      <c r="F32" s="321" t="s">
        <v>2</v>
      </c>
      <c r="G32" s="321" t="s">
        <v>3</v>
      </c>
      <c r="H32" s="322" t="s">
        <v>6</v>
      </c>
      <c r="I32" s="323"/>
      <c r="J32" s="324" t="s">
        <v>118</v>
      </c>
      <c r="K32" s="326" t="s">
        <v>6</v>
      </c>
      <c r="L32" s="327"/>
      <c r="M32" s="328" t="s">
        <v>1</v>
      </c>
      <c r="N32" s="321" t="s">
        <v>2</v>
      </c>
      <c r="O32" s="321" t="s">
        <v>3</v>
      </c>
      <c r="P32" s="324" t="s">
        <v>117</v>
      </c>
      <c r="Q32" s="326" t="s">
        <v>6</v>
      </c>
      <c r="R32" s="327"/>
    </row>
    <row r="33" spans="1:18" s="34" customFormat="1" ht="96.75" thickBot="1" x14ac:dyDescent="0.3">
      <c r="B33" s="316"/>
      <c r="C33" s="316"/>
      <c r="D33" s="316"/>
      <c r="E33" s="320"/>
      <c r="F33" s="321"/>
      <c r="G33" s="321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8"/>
      <c r="N33" s="321"/>
      <c r="O33" s="321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7"/>
      <c r="C34" s="317"/>
      <c r="D34" s="317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29" t="s">
        <v>48</v>
      </c>
      <c r="D35" s="106" t="s">
        <v>48</v>
      </c>
      <c r="E35" s="147">
        <v>6</v>
      </c>
      <c r="F35" s="148">
        <v>0</v>
      </c>
      <c r="G35" s="148">
        <v>0</v>
      </c>
      <c r="H35" s="148">
        <v>0</v>
      </c>
      <c r="I35" s="149">
        <v>0</v>
      </c>
      <c r="J35" s="148">
        <v>6</v>
      </c>
      <c r="K35" s="150">
        <v>0</v>
      </c>
      <c r="L35" s="151">
        <v>1</v>
      </c>
      <c r="M35" s="152">
        <v>10</v>
      </c>
      <c r="N35" s="153">
        <v>0</v>
      </c>
      <c r="O35" s="153">
        <v>0</v>
      </c>
      <c r="P35" s="56">
        <v>10</v>
      </c>
      <c r="Q35" s="179">
        <v>0</v>
      </c>
      <c r="R35" s="179">
        <v>1</v>
      </c>
    </row>
    <row r="36" spans="1:18" s="34" customFormat="1" x14ac:dyDescent="0.25">
      <c r="A36" s="13" t="s">
        <v>140</v>
      </c>
      <c r="B36" s="349"/>
      <c r="C36" s="329"/>
      <c r="D36" s="115" t="s">
        <v>83</v>
      </c>
      <c r="E36" s="116">
        <v>5</v>
      </c>
      <c r="F36" s="117">
        <v>5</v>
      </c>
      <c r="G36" s="117">
        <v>0</v>
      </c>
      <c r="H36" s="117">
        <v>0</v>
      </c>
      <c r="I36" s="118">
        <v>0</v>
      </c>
      <c r="J36" s="117">
        <v>10</v>
      </c>
      <c r="K36" s="119">
        <v>0</v>
      </c>
      <c r="L36" s="120">
        <v>0</v>
      </c>
      <c r="M36" s="121">
        <v>7</v>
      </c>
      <c r="N36" s="122">
        <v>7</v>
      </c>
      <c r="O36" s="122">
        <v>0</v>
      </c>
      <c r="P36" s="56">
        <v>14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0"/>
      <c r="D37" s="180" t="s">
        <v>13</v>
      </c>
      <c r="E37" s="181">
        <f t="shared" ref="E37:R37" si="6">SUM(E35:E36)</f>
        <v>11</v>
      </c>
      <c r="F37" s="182">
        <f t="shared" si="6"/>
        <v>5</v>
      </c>
      <c r="G37" s="182">
        <f t="shared" si="6"/>
        <v>0</v>
      </c>
      <c r="H37" s="183">
        <f t="shared" si="6"/>
        <v>0</v>
      </c>
      <c r="I37" s="184">
        <f t="shared" si="6"/>
        <v>0</v>
      </c>
      <c r="J37" s="129">
        <f t="shared" si="6"/>
        <v>16</v>
      </c>
      <c r="K37" s="185">
        <f t="shared" si="6"/>
        <v>0</v>
      </c>
      <c r="L37" s="186">
        <f t="shared" si="6"/>
        <v>1</v>
      </c>
      <c r="M37" s="187">
        <f t="shared" si="6"/>
        <v>17</v>
      </c>
      <c r="N37" s="188">
        <f t="shared" si="6"/>
        <v>7</v>
      </c>
      <c r="O37" s="188">
        <f t="shared" si="6"/>
        <v>0</v>
      </c>
      <c r="P37" s="46">
        <f t="shared" si="6"/>
        <v>24</v>
      </c>
      <c r="Q37" s="189">
        <f t="shared" si="6"/>
        <v>0</v>
      </c>
      <c r="R37" s="189">
        <f t="shared" si="6"/>
        <v>1</v>
      </c>
    </row>
    <row r="38" spans="1:18" s="34" customFormat="1" x14ac:dyDescent="0.25">
      <c r="A38" s="13" t="s">
        <v>140</v>
      </c>
      <c r="B38" s="349"/>
      <c r="C38" s="331" t="s">
        <v>49</v>
      </c>
      <c r="D38" s="146" t="s">
        <v>49</v>
      </c>
      <c r="E38" s="147">
        <v>3</v>
      </c>
      <c r="F38" s="190">
        <v>0</v>
      </c>
      <c r="G38" s="190">
        <v>1</v>
      </c>
      <c r="H38" s="148">
        <v>1</v>
      </c>
      <c r="I38" s="149">
        <v>0</v>
      </c>
      <c r="J38" s="108">
        <v>4</v>
      </c>
      <c r="K38" s="150">
        <v>0</v>
      </c>
      <c r="L38" s="151">
        <v>0</v>
      </c>
      <c r="M38" s="152">
        <v>4</v>
      </c>
      <c r="N38" s="153">
        <v>0</v>
      </c>
      <c r="O38" s="153">
        <v>1</v>
      </c>
      <c r="P38" s="56">
        <v>5</v>
      </c>
      <c r="Q38" s="179">
        <v>0</v>
      </c>
      <c r="R38" s="179">
        <v>0</v>
      </c>
    </row>
    <row r="39" spans="1:18" s="34" customFormat="1" x14ac:dyDescent="0.25">
      <c r="A39" s="13" t="s">
        <v>140</v>
      </c>
      <c r="B39" s="349"/>
      <c r="C39" s="329"/>
      <c r="D39" s="191" t="s">
        <v>84</v>
      </c>
      <c r="E39" s="116">
        <v>0</v>
      </c>
      <c r="F39" s="192">
        <v>0</v>
      </c>
      <c r="G39" s="192">
        <v>0</v>
      </c>
      <c r="H39" s="117">
        <v>0</v>
      </c>
      <c r="I39" s="118">
        <v>0</v>
      </c>
      <c r="J39" s="117">
        <v>0</v>
      </c>
      <c r="K39" s="119">
        <v>0</v>
      </c>
      <c r="L39" s="120">
        <v>0</v>
      </c>
      <c r="M39" s="121">
        <v>0</v>
      </c>
      <c r="N39" s="122">
        <v>0</v>
      </c>
      <c r="O39" s="122">
        <v>0</v>
      </c>
      <c r="P39" s="56">
        <v>0</v>
      </c>
      <c r="Q39" s="123">
        <v>0</v>
      </c>
      <c r="R39" s="123">
        <v>0</v>
      </c>
    </row>
    <row r="40" spans="1:18" s="34" customFormat="1" ht="15.75" thickBot="1" x14ac:dyDescent="0.3">
      <c r="A40" s="67"/>
      <c r="B40" s="349"/>
      <c r="C40" s="330"/>
      <c r="D40" s="180" t="s">
        <v>13</v>
      </c>
      <c r="E40" s="181">
        <f t="shared" ref="E40:R40" si="7">SUM(E38:E39)</f>
        <v>3</v>
      </c>
      <c r="F40" s="182">
        <f t="shared" si="7"/>
        <v>0</v>
      </c>
      <c r="G40" s="182">
        <f t="shared" si="7"/>
        <v>1</v>
      </c>
      <c r="H40" s="183">
        <f t="shared" si="7"/>
        <v>1</v>
      </c>
      <c r="I40" s="184">
        <f t="shared" si="7"/>
        <v>0</v>
      </c>
      <c r="J40" s="129">
        <f t="shared" si="7"/>
        <v>4</v>
      </c>
      <c r="K40" s="185">
        <f t="shared" si="7"/>
        <v>0</v>
      </c>
      <c r="L40" s="186">
        <f t="shared" si="7"/>
        <v>0</v>
      </c>
      <c r="M40" s="187">
        <f t="shared" si="7"/>
        <v>4</v>
      </c>
      <c r="N40" s="188">
        <f t="shared" si="7"/>
        <v>0</v>
      </c>
      <c r="O40" s="188">
        <f t="shared" si="7"/>
        <v>1</v>
      </c>
      <c r="P40" s="46">
        <f t="shared" si="7"/>
        <v>5</v>
      </c>
      <c r="Q40" s="189">
        <f t="shared" si="7"/>
        <v>0</v>
      </c>
      <c r="R40" s="189">
        <f t="shared" si="7"/>
        <v>0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10</v>
      </c>
      <c r="F41" s="183">
        <v>1</v>
      </c>
      <c r="G41" s="183">
        <v>0</v>
      </c>
      <c r="H41" s="183">
        <v>0</v>
      </c>
      <c r="I41" s="184">
        <v>0</v>
      </c>
      <c r="J41" s="140">
        <v>11</v>
      </c>
      <c r="K41" s="185">
        <v>0</v>
      </c>
      <c r="L41" s="186">
        <v>1</v>
      </c>
      <c r="M41" s="187">
        <v>16</v>
      </c>
      <c r="N41" s="188">
        <v>1</v>
      </c>
      <c r="O41" s="188">
        <v>0</v>
      </c>
      <c r="P41" s="46">
        <v>17</v>
      </c>
      <c r="Q41" s="189">
        <v>0</v>
      </c>
      <c r="R41" s="189">
        <v>1</v>
      </c>
    </row>
    <row r="42" spans="1:18" s="34" customFormat="1" x14ac:dyDescent="0.25">
      <c r="A42" s="13" t="s">
        <v>140</v>
      </c>
      <c r="B42" s="349"/>
      <c r="C42" s="331" t="s">
        <v>51</v>
      </c>
      <c r="D42" s="146" t="s">
        <v>85</v>
      </c>
      <c r="E42" s="147">
        <v>2</v>
      </c>
      <c r="F42" s="148">
        <v>2</v>
      </c>
      <c r="G42" s="148">
        <v>0</v>
      </c>
      <c r="H42" s="148">
        <v>0</v>
      </c>
      <c r="I42" s="149">
        <v>0</v>
      </c>
      <c r="J42" s="108">
        <v>3</v>
      </c>
      <c r="K42" s="150">
        <v>0</v>
      </c>
      <c r="L42" s="151">
        <v>1</v>
      </c>
      <c r="M42" s="194">
        <v>2</v>
      </c>
      <c r="N42" s="195">
        <v>2</v>
      </c>
      <c r="O42" s="195">
        <v>0</v>
      </c>
      <c r="P42" s="56">
        <v>4</v>
      </c>
      <c r="Q42" s="179">
        <v>0</v>
      </c>
      <c r="R42" s="179">
        <v>2</v>
      </c>
    </row>
    <row r="43" spans="1:18" s="34" customFormat="1" x14ac:dyDescent="0.25">
      <c r="A43" s="13" t="s">
        <v>140</v>
      </c>
      <c r="B43" s="349"/>
      <c r="C43" s="329"/>
      <c r="D43" s="191" t="s">
        <v>51</v>
      </c>
      <c r="E43" s="116">
        <v>3</v>
      </c>
      <c r="F43" s="117">
        <v>0</v>
      </c>
      <c r="G43" s="117">
        <v>0</v>
      </c>
      <c r="H43" s="117">
        <v>0</v>
      </c>
      <c r="I43" s="118">
        <v>0</v>
      </c>
      <c r="J43" s="117">
        <v>3</v>
      </c>
      <c r="K43" s="119">
        <v>0</v>
      </c>
      <c r="L43" s="120">
        <v>0</v>
      </c>
      <c r="M43" s="121">
        <v>4</v>
      </c>
      <c r="N43" s="122">
        <v>0</v>
      </c>
      <c r="O43" s="122">
        <v>0</v>
      </c>
      <c r="P43" s="56">
        <v>4</v>
      </c>
      <c r="Q43" s="123">
        <v>0</v>
      </c>
      <c r="R43" s="123">
        <v>0</v>
      </c>
    </row>
    <row r="44" spans="1:18" s="34" customFormat="1" ht="15.75" thickBot="1" x14ac:dyDescent="0.3">
      <c r="A44" s="67"/>
      <c r="B44" s="349"/>
      <c r="C44" s="330"/>
      <c r="D44" s="180" t="s">
        <v>13</v>
      </c>
      <c r="E44" s="181">
        <f t="shared" ref="E44:R44" si="8">SUM(E42:E43)</f>
        <v>5</v>
      </c>
      <c r="F44" s="183">
        <f t="shared" si="8"/>
        <v>2</v>
      </c>
      <c r="G44" s="183">
        <f t="shared" si="8"/>
        <v>0</v>
      </c>
      <c r="H44" s="183">
        <f t="shared" si="8"/>
        <v>0</v>
      </c>
      <c r="I44" s="184">
        <f t="shared" si="8"/>
        <v>0</v>
      </c>
      <c r="J44" s="129">
        <f t="shared" si="8"/>
        <v>6</v>
      </c>
      <c r="K44" s="185">
        <f t="shared" si="8"/>
        <v>0</v>
      </c>
      <c r="L44" s="186">
        <f t="shared" si="8"/>
        <v>1</v>
      </c>
      <c r="M44" s="187">
        <f t="shared" si="8"/>
        <v>6</v>
      </c>
      <c r="N44" s="188">
        <f t="shared" si="8"/>
        <v>2</v>
      </c>
      <c r="O44" s="188">
        <f t="shared" si="8"/>
        <v>0</v>
      </c>
      <c r="P44" s="46">
        <f t="shared" si="8"/>
        <v>8</v>
      </c>
      <c r="Q44" s="189">
        <f t="shared" si="8"/>
        <v>0</v>
      </c>
      <c r="R44" s="189">
        <f t="shared" si="8"/>
        <v>2</v>
      </c>
    </row>
    <row r="45" spans="1:18" s="34" customFormat="1" x14ac:dyDescent="0.25">
      <c r="A45" s="13" t="s">
        <v>140</v>
      </c>
      <c r="B45" s="349"/>
      <c r="C45" s="331" t="s">
        <v>52</v>
      </c>
      <c r="D45" s="146" t="s">
        <v>52</v>
      </c>
      <c r="E45" s="147">
        <v>4</v>
      </c>
      <c r="F45" s="148">
        <v>1</v>
      </c>
      <c r="G45" s="148">
        <v>0</v>
      </c>
      <c r="H45" s="148">
        <v>0</v>
      </c>
      <c r="I45" s="149">
        <v>0</v>
      </c>
      <c r="J45" s="108">
        <v>5</v>
      </c>
      <c r="K45" s="196">
        <v>0</v>
      </c>
      <c r="L45" s="197">
        <v>0</v>
      </c>
      <c r="M45" s="152">
        <v>5</v>
      </c>
      <c r="N45" s="153">
        <v>5</v>
      </c>
      <c r="O45" s="153">
        <v>0</v>
      </c>
      <c r="P45" s="56">
        <v>10</v>
      </c>
      <c r="Q45" s="195">
        <v>0</v>
      </c>
      <c r="R45" s="198">
        <v>0</v>
      </c>
    </row>
    <row r="46" spans="1:18" s="34" customFormat="1" x14ac:dyDescent="0.25">
      <c r="A46" s="13" t="s">
        <v>140</v>
      </c>
      <c r="B46" s="349"/>
      <c r="C46" s="329"/>
      <c r="D46" s="115" t="s">
        <v>86</v>
      </c>
      <c r="E46" s="116">
        <v>3</v>
      </c>
      <c r="F46" s="117">
        <v>0</v>
      </c>
      <c r="G46" s="117">
        <v>0</v>
      </c>
      <c r="H46" s="117">
        <v>0</v>
      </c>
      <c r="I46" s="118">
        <v>0</v>
      </c>
      <c r="J46" s="117">
        <v>3</v>
      </c>
      <c r="K46" s="119">
        <v>0</v>
      </c>
      <c r="L46" s="120">
        <v>0</v>
      </c>
      <c r="M46" s="121">
        <v>4</v>
      </c>
      <c r="N46" s="122">
        <v>0</v>
      </c>
      <c r="O46" s="122">
        <v>0</v>
      </c>
      <c r="P46" s="56">
        <v>4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0"/>
      <c r="D47" s="180" t="s">
        <v>13</v>
      </c>
      <c r="E47" s="181">
        <f t="shared" ref="E47:R47" si="9">SUM(E45:E46)</f>
        <v>7</v>
      </c>
      <c r="F47" s="183">
        <f t="shared" si="9"/>
        <v>1</v>
      </c>
      <c r="G47" s="183">
        <f t="shared" si="9"/>
        <v>0</v>
      </c>
      <c r="H47" s="183">
        <f t="shared" si="9"/>
        <v>0</v>
      </c>
      <c r="I47" s="184">
        <f t="shared" si="9"/>
        <v>0</v>
      </c>
      <c r="J47" s="129">
        <f t="shared" si="9"/>
        <v>8</v>
      </c>
      <c r="K47" s="185">
        <f t="shared" si="9"/>
        <v>0</v>
      </c>
      <c r="L47" s="186">
        <f t="shared" si="9"/>
        <v>0</v>
      </c>
      <c r="M47" s="187">
        <f t="shared" si="9"/>
        <v>9</v>
      </c>
      <c r="N47" s="188">
        <f t="shared" si="9"/>
        <v>5</v>
      </c>
      <c r="O47" s="188">
        <f t="shared" si="9"/>
        <v>0</v>
      </c>
      <c r="P47" s="46">
        <f t="shared" si="9"/>
        <v>14</v>
      </c>
      <c r="Q47" s="188">
        <f t="shared" si="9"/>
        <v>0</v>
      </c>
      <c r="R47" s="189">
        <f t="shared" si="9"/>
        <v>0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3</v>
      </c>
      <c r="F48" s="183">
        <v>1</v>
      </c>
      <c r="G48" s="183">
        <v>0</v>
      </c>
      <c r="H48" s="183">
        <v>0</v>
      </c>
      <c r="I48" s="184">
        <v>0</v>
      </c>
      <c r="J48" s="140">
        <v>3</v>
      </c>
      <c r="K48" s="185">
        <v>0</v>
      </c>
      <c r="L48" s="186">
        <v>0</v>
      </c>
      <c r="M48" s="187">
        <v>4</v>
      </c>
      <c r="N48" s="188">
        <v>1</v>
      </c>
      <c r="O48" s="188">
        <v>0</v>
      </c>
      <c r="P48" s="46">
        <v>5</v>
      </c>
      <c r="Q48" s="188">
        <v>0</v>
      </c>
      <c r="R48" s="189">
        <v>0</v>
      </c>
    </row>
    <row r="49" spans="1:18" s="34" customFormat="1" x14ac:dyDescent="0.25">
      <c r="A49" s="13" t="s">
        <v>140</v>
      </c>
      <c r="B49" s="349"/>
      <c r="C49" s="331" t="s">
        <v>53</v>
      </c>
      <c r="D49" s="146" t="s">
        <v>88</v>
      </c>
      <c r="E49" s="147">
        <v>0</v>
      </c>
      <c r="F49" s="148">
        <v>0</v>
      </c>
      <c r="G49" s="148">
        <v>0</v>
      </c>
      <c r="H49" s="148">
        <v>0</v>
      </c>
      <c r="I49" s="149">
        <v>0</v>
      </c>
      <c r="J49" s="108">
        <v>0</v>
      </c>
      <c r="K49" s="150">
        <v>0</v>
      </c>
      <c r="L49" s="151">
        <v>0</v>
      </c>
      <c r="M49" s="152">
        <v>0</v>
      </c>
      <c r="N49" s="153">
        <v>0</v>
      </c>
      <c r="O49" s="153">
        <v>0</v>
      </c>
      <c r="P49" s="56">
        <v>0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29"/>
      <c r="D50" s="115" t="s">
        <v>53</v>
      </c>
      <c r="E50" s="116">
        <v>1</v>
      </c>
      <c r="F50" s="117">
        <v>1</v>
      </c>
      <c r="G50" s="117">
        <v>0</v>
      </c>
      <c r="H50" s="117">
        <v>0</v>
      </c>
      <c r="I50" s="118">
        <v>0</v>
      </c>
      <c r="J50" s="117">
        <v>2</v>
      </c>
      <c r="K50" s="119">
        <v>0</v>
      </c>
      <c r="L50" s="120">
        <v>0</v>
      </c>
      <c r="M50" s="121">
        <v>1</v>
      </c>
      <c r="N50" s="122">
        <v>1</v>
      </c>
      <c r="O50" s="122">
        <v>0</v>
      </c>
      <c r="P50" s="56">
        <v>2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0"/>
      <c r="D51" s="180" t="s">
        <v>13</v>
      </c>
      <c r="E51" s="181">
        <f t="shared" ref="E51:R51" si="10">SUM(E49:E50)</f>
        <v>1</v>
      </c>
      <c r="F51" s="183">
        <f t="shared" si="10"/>
        <v>1</v>
      </c>
      <c r="G51" s="183">
        <f t="shared" si="10"/>
        <v>0</v>
      </c>
      <c r="H51" s="183">
        <f t="shared" si="10"/>
        <v>0</v>
      </c>
      <c r="I51" s="184">
        <f t="shared" si="10"/>
        <v>0</v>
      </c>
      <c r="J51" s="129">
        <f t="shared" si="10"/>
        <v>2</v>
      </c>
      <c r="K51" s="185">
        <f t="shared" si="10"/>
        <v>0</v>
      </c>
      <c r="L51" s="186">
        <f t="shared" si="10"/>
        <v>0</v>
      </c>
      <c r="M51" s="187">
        <f t="shared" si="10"/>
        <v>1</v>
      </c>
      <c r="N51" s="188">
        <f t="shared" si="10"/>
        <v>1</v>
      </c>
      <c r="O51" s="188">
        <f t="shared" si="10"/>
        <v>0</v>
      </c>
      <c r="P51" s="46">
        <f t="shared" si="10"/>
        <v>2</v>
      </c>
      <c r="Q51" s="188">
        <f t="shared" si="10"/>
        <v>0</v>
      </c>
      <c r="R51" s="189">
        <f t="shared" si="10"/>
        <v>0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5</v>
      </c>
      <c r="F52" s="127">
        <v>2</v>
      </c>
      <c r="G52" s="127">
        <v>0</v>
      </c>
      <c r="H52" s="127">
        <v>0</v>
      </c>
      <c r="I52" s="128">
        <v>0</v>
      </c>
      <c r="J52" s="201">
        <v>7</v>
      </c>
      <c r="K52" s="130">
        <v>0</v>
      </c>
      <c r="L52" s="131">
        <v>0</v>
      </c>
      <c r="M52" s="132">
        <v>10</v>
      </c>
      <c r="N52" s="133">
        <v>6</v>
      </c>
      <c r="O52" s="133">
        <v>0</v>
      </c>
      <c r="P52" s="96">
        <v>16</v>
      </c>
      <c r="Q52" s="133">
        <v>0</v>
      </c>
      <c r="R52" s="202">
        <v>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45</v>
      </c>
      <c r="F53" s="99">
        <f t="shared" si="11"/>
        <v>13</v>
      </c>
      <c r="G53" s="99">
        <f t="shared" si="11"/>
        <v>1</v>
      </c>
      <c r="H53" s="99">
        <f t="shared" si="11"/>
        <v>1</v>
      </c>
      <c r="I53" s="99">
        <f t="shared" si="11"/>
        <v>0</v>
      </c>
      <c r="J53" s="99">
        <f t="shared" si="11"/>
        <v>57</v>
      </c>
      <c r="K53" s="99">
        <f t="shared" si="11"/>
        <v>0</v>
      </c>
      <c r="L53" s="100">
        <f t="shared" si="11"/>
        <v>3</v>
      </c>
      <c r="M53" s="98">
        <f t="shared" si="11"/>
        <v>67</v>
      </c>
      <c r="N53" s="99">
        <f t="shared" si="11"/>
        <v>23</v>
      </c>
      <c r="O53" s="99">
        <f t="shared" si="11"/>
        <v>1</v>
      </c>
      <c r="P53" s="99">
        <f t="shared" si="11"/>
        <v>91</v>
      </c>
      <c r="Q53" s="99">
        <f t="shared" si="11"/>
        <v>0</v>
      </c>
      <c r="R53" s="100">
        <f t="shared" si="11"/>
        <v>4</v>
      </c>
    </row>
    <row r="54" spans="1:18" s="34" customFormat="1" ht="15.75" thickBot="1" x14ac:dyDescent="0.3">
      <c r="B54" s="350"/>
      <c r="C54" s="334" t="s">
        <v>100</v>
      </c>
      <c r="D54" s="347"/>
      <c r="E54" s="268">
        <f>IF(ISERROR(E53/(E53+F53+G53)),0,E53/(E53+F53+G53))</f>
        <v>0.76271186440677963</v>
      </c>
      <c r="F54" s="269">
        <f>IF(ISERROR(F53/(E53+F53+G53)),0,F53/(E53+F53+G53))</f>
        <v>0.22033898305084745</v>
      </c>
      <c r="G54" s="270">
        <f>IF(1-E54-F54=1,IF(G53=0,0,1),1-E54-F54)</f>
        <v>1.6949152542372919E-2</v>
      </c>
      <c r="H54" s="270">
        <f>IF(ISERROR(H53/G53),0,H53/G53)</f>
        <v>1</v>
      </c>
      <c r="I54" s="270">
        <f>IF(1-H54=1,IF(I53=0,0,1),1-H54)</f>
        <v>0</v>
      </c>
      <c r="J54" s="270"/>
      <c r="K54" s="270">
        <f>IF(ISERROR(K53/J53),0,K53/J53)</f>
        <v>0</v>
      </c>
      <c r="L54" s="271">
        <f>IF(ISERROR(L53/J53),0,L53/J53)</f>
        <v>5.2631578947368418E-2</v>
      </c>
      <c r="M54" s="268">
        <f>IF(ISERROR(M53/P53),0,M53/P53)</f>
        <v>0.73626373626373631</v>
      </c>
      <c r="N54" s="270">
        <f>IF(ISERROR(N53/P53),0,N53/P53)</f>
        <v>0.25274725274725274</v>
      </c>
      <c r="O54" s="270">
        <f>IF(1-M54-N54=1,IF(O53=0,0,1),1-M54-N54)</f>
        <v>1.098901098901095E-2</v>
      </c>
      <c r="P54" s="270"/>
      <c r="Q54" s="270">
        <f>IF(ISERROR(Q53/P53),0,Q53/P53)</f>
        <v>0</v>
      </c>
      <c r="R54" s="272">
        <f>IF(ISERROR(R53/P53),0,R53/P53)</f>
        <v>4.3956043956043959E-2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170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6</v>
      </c>
      <c r="F8" s="148">
        <v>0</v>
      </c>
      <c r="G8" s="148">
        <v>1</v>
      </c>
      <c r="H8" s="148">
        <v>1</v>
      </c>
      <c r="I8" s="149">
        <v>0</v>
      </c>
      <c r="J8" s="148">
        <v>7</v>
      </c>
      <c r="K8" s="150">
        <v>0</v>
      </c>
      <c r="L8" s="151">
        <v>1</v>
      </c>
      <c r="M8" s="152">
        <v>8</v>
      </c>
      <c r="N8" s="153">
        <v>0</v>
      </c>
      <c r="O8" s="153">
        <v>1</v>
      </c>
      <c r="P8" s="56">
        <v>9</v>
      </c>
      <c r="Q8" s="153">
        <v>0</v>
      </c>
      <c r="R8" s="154">
        <v>1</v>
      </c>
    </row>
    <row r="9" spans="1:18" s="34" customFormat="1" ht="15.75" customHeight="1" x14ac:dyDescent="0.25">
      <c r="A9" s="13" t="s">
        <v>140</v>
      </c>
      <c r="B9" s="337"/>
      <c r="C9" s="354"/>
      <c r="D9" s="206" t="s">
        <v>103</v>
      </c>
      <c r="E9" s="116">
        <v>11</v>
      </c>
      <c r="F9" s="117">
        <v>3</v>
      </c>
      <c r="G9" s="117">
        <v>4</v>
      </c>
      <c r="H9" s="117">
        <v>3</v>
      </c>
      <c r="I9" s="118">
        <v>1</v>
      </c>
      <c r="J9" s="117">
        <v>17</v>
      </c>
      <c r="K9" s="119">
        <v>2</v>
      </c>
      <c r="L9" s="120">
        <v>2</v>
      </c>
      <c r="M9" s="121">
        <v>17</v>
      </c>
      <c r="N9" s="122">
        <v>4</v>
      </c>
      <c r="O9" s="122">
        <v>5</v>
      </c>
      <c r="P9" s="56">
        <v>26</v>
      </c>
      <c r="Q9" s="122">
        <v>2</v>
      </c>
      <c r="R9" s="124">
        <v>3</v>
      </c>
    </row>
    <row r="10" spans="1:18" s="34" customFormat="1" ht="15.75" thickBot="1" x14ac:dyDescent="0.3">
      <c r="A10" s="67"/>
      <c r="B10" s="337"/>
      <c r="C10" s="355"/>
      <c r="D10" s="180" t="s">
        <v>13</v>
      </c>
      <c r="E10" s="181">
        <f t="shared" ref="E10:R10" si="0">SUM(E8:E9)</f>
        <v>17</v>
      </c>
      <c r="F10" s="183">
        <f t="shared" si="0"/>
        <v>3</v>
      </c>
      <c r="G10" s="183">
        <f t="shared" si="0"/>
        <v>5</v>
      </c>
      <c r="H10" s="183">
        <f t="shared" si="0"/>
        <v>4</v>
      </c>
      <c r="I10" s="184">
        <f t="shared" si="0"/>
        <v>1</v>
      </c>
      <c r="J10" s="129">
        <f t="shared" si="0"/>
        <v>24</v>
      </c>
      <c r="K10" s="185">
        <f t="shared" si="0"/>
        <v>2</v>
      </c>
      <c r="L10" s="186">
        <f t="shared" si="0"/>
        <v>3</v>
      </c>
      <c r="M10" s="187">
        <f t="shared" si="0"/>
        <v>25</v>
      </c>
      <c r="N10" s="188">
        <f t="shared" si="0"/>
        <v>4</v>
      </c>
      <c r="O10" s="188">
        <f t="shared" si="0"/>
        <v>6</v>
      </c>
      <c r="P10" s="46">
        <f t="shared" si="0"/>
        <v>35</v>
      </c>
      <c r="Q10" s="188">
        <f t="shared" si="0"/>
        <v>2</v>
      </c>
      <c r="R10" s="207">
        <f t="shared" si="0"/>
        <v>4</v>
      </c>
    </row>
    <row r="11" spans="1:18" s="34" customFormat="1" x14ac:dyDescent="0.25">
      <c r="A11" s="13" t="s">
        <v>140</v>
      </c>
      <c r="B11" s="337"/>
      <c r="C11" s="331" t="s">
        <v>20</v>
      </c>
      <c r="D11" s="208" t="s">
        <v>69</v>
      </c>
      <c r="E11" s="147">
        <v>5</v>
      </c>
      <c r="F11" s="148">
        <v>0</v>
      </c>
      <c r="G11" s="148">
        <v>1</v>
      </c>
      <c r="H11" s="148">
        <v>1</v>
      </c>
      <c r="I11" s="149">
        <v>0</v>
      </c>
      <c r="J11" s="108">
        <v>6</v>
      </c>
      <c r="K11" s="150">
        <v>0</v>
      </c>
      <c r="L11" s="151">
        <v>1</v>
      </c>
      <c r="M11" s="152">
        <v>11</v>
      </c>
      <c r="N11" s="153">
        <v>0</v>
      </c>
      <c r="O11" s="153">
        <v>1</v>
      </c>
      <c r="P11" s="56">
        <v>12</v>
      </c>
      <c r="Q11" s="153">
        <v>0</v>
      </c>
      <c r="R11" s="154">
        <v>1</v>
      </c>
    </row>
    <row r="12" spans="1:18" s="34" customFormat="1" x14ac:dyDescent="0.25">
      <c r="A12" s="13" t="s">
        <v>140</v>
      </c>
      <c r="B12" s="337"/>
      <c r="C12" s="329"/>
      <c r="D12" s="191" t="s">
        <v>20</v>
      </c>
      <c r="E12" s="116">
        <v>6</v>
      </c>
      <c r="F12" s="117">
        <v>0</v>
      </c>
      <c r="G12" s="117">
        <v>0</v>
      </c>
      <c r="H12" s="117">
        <v>0</v>
      </c>
      <c r="I12" s="118">
        <v>0</v>
      </c>
      <c r="J12" s="117">
        <v>6</v>
      </c>
      <c r="K12" s="119">
        <v>0</v>
      </c>
      <c r="L12" s="120">
        <v>0</v>
      </c>
      <c r="M12" s="121">
        <v>6</v>
      </c>
      <c r="N12" s="122">
        <v>0</v>
      </c>
      <c r="O12" s="122">
        <v>0</v>
      </c>
      <c r="P12" s="56">
        <v>6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7"/>
      <c r="C13" s="330"/>
      <c r="D13" s="180" t="s">
        <v>13</v>
      </c>
      <c r="E13" s="181">
        <f t="shared" ref="E13:R13" si="1">SUM(E11:E12)</f>
        <v>11</v>
      </c>
      <c r="F13" s="183">
        <f t="shared" si="1"/>
        <v>0</v>
      </c>
      <c r="G13" s="183">
        <f t="shared" si="1"/>
        <v>1</v>
      </c>
      <c r="H13" s="183">
        <f t="shared" si="1"/>
        <v>1</v>
      </c>
      <c r="I13" s="184">
        <f t="shared" si="1"/>
        <v>0</v>
      </c>
      <c r="J13" s="129">
        <f t="shared" si="1"/>
        <v>12</v>
      </c>
      <c r="K13" s="185">
        <f t="shared" si="1"/>
        <v>0</v>
      </c>
      <c r="L13" s="186">
        <f t="shared" si="1"/>
        <v>1</v>
      </c>
      <c r="M13" s="187">
        <f t="shared" si="1"/>
        <v>17</v>
      </c>
      <c r="N13" s="188">
        <f t="shared" si="1"/>
        <v>0</v>
      </c>
      <c r="O13" s="188">
        <f t="shared" si="1"/>
        <v>1</v>
      </c>
      <c r="P13" s="46">
        <f t="shared" si="1"/>
        <v>18</v>
      </c>
      <c r="Q13" s="188">
        <f t="shared" si="1"/>
        <v>0</v>
      </c>
      <c r="R13" s="207">
        <f t="shared" si="1"/>
        <v>1</v>
      </c>
    </row>
    <row r="14" spans="1:18" s="34" customFormat="1" x14ac:dyDescent="0.25">
      <c r="A14" s="13" t="s">
        <v>140</v>
      </c>
      <c r="B14" s="337"/>
      <c r="C14" s="356" t="s">
        <v>21</v>
      </c>
      <c r="D14" s="146" t="s">
        <v>21</v>
      </c>
      <c r="E14" s="147">
        <v>11</v>
      </c>
      <c r="F14" s="148">
        <v>1</v>
      </c>
      <c r="G14" s="148">
        <v>3</v>
      </c>
      <c r="H14" s="148">
        <v>3</v>
      </c>
      <c r="I14" s="149">
        <v>0</v>
      </c>
      <c r="J14" s="108">
        <v>15</v>
      </c>
      <c r="K14" s="150">
        <v>1</v>
      </c>
      <c r="L14" s="151">
        <v>4</v>
      </c>
      <c r="M14" s="152">
        <v>13</v>
      </c>
      <c r="N14" s="153">
        <v>1</v>
      </c>
      <c r="O14" s="153">
        <v>3</v>
      </c>
      <c r="P14" s="56">
        <v>17</v>
      </c>
      <c r="Q14" s="153">
        <v>1</v>
      </c>
      <c r="R14" s="154">
        <v>5</v>
      </c>
    </row>
    <row r="15" spans="1:18" s="34" customFormat="1" x14ac:dyDescent="0.25">
      <c r="A15" s="13" t="s">
        <v>140</v>
      </c>
      <c r="B15" s="337"/>
      <c r="C15" s="357"/>
      <c r="D15" s="115" t="s">
        <v>70</v>
      </c>
      <c r="E15" s="116">
        <v>1</v>
      </c>
      <c r="F15" s="117">
        <v>0</v>
      </c>
      <c r="G15" s="117">
        <v>0</v>
      </c>
      <c r="H15" s="117">
        <v>0</v>
      </c>
      <c r="I15" s="118">
        <v>0</v>
      </c>
      <c r="J15" s="117">
        <v>1</v>
      </c>
      <c r="K15" s="119">
        <v>0</v>
      </c>
      <c r="L15" s="120">
        <v>0</v>
      </c>
      <c r="M15" s="121">
        <v>1</v>
      </c>
      <c r="N15" s="122">
        <v>0</v>
      </c>
      <c r="O15" s="122">
        <v>0</v>
      </c>
      <c r="P15" s="56">
        <v>1</v>
      </c>
      <c r="Q15" s="122">
        <v>0</v>
      </c>
      <c r="R15" s="124">
        <v>0</v>
      </c>
    </row>
    <row r="16" spans="1:18" s="34" customFormat="1" ht="15.75" thickBot="1" x14ac:dyDescent="0.3">
      <c r="A16" s="67"/>
      <c r="B16" s="337"/>
      <c r="C16" s="358"/>
      <c r="D16" s="180" t="s">
        <v>13</v>
      </c>
      <c r="E16" s="181">
        <f t="shared" ref="E16:R16" si="2">SUM(E14:E15)</f>
        <v>12</v>
      </c>
      <c r="F16" s="183">
        <f t="shared" si="2"/>
        <v>1</v>
      </c>
      <c r="G16" s="183">
        <f t="shared" si="2"/>
        <v>3</v>
      </c>
      <c r="H16" s="183">
        <f t="shared" si="2"/>
        <v>3</v>
      </c>
      <c r="I16" s="184">
        <f t="shared" si="2"/>
        <v>0</v>
      </c>
      <c r="J16" s="129">
        <f t="shared" si="2"/>
        <v>16</v>
      </c>
      <c r="K16" s="185">
        <f t="shared" si="2"/>
        <v>1</v>
      </c>
      <c r="L16" s="186">
        <f t="shared" si="2"/>
        <v>4</v>
      </c>
      <c r="M16" s="187">
        <f t="shared" si="2"/>
        <v>14</v>
      </c>
      <c r="N16" s="188">
        <f t="shared" si="2"/>
        <v>1</v>
      </c>
      <c r="O16" s="188">
        <f t="shared" si="2"/>
        <v>3</v>
      </c>
      <c r="P16" s="46">
        <f t="shared" si="2"/>
        <v>18</v>
      </c>
      <c r="Q16" s="188">
        <f t="shared" si="2"/>
        <v>1</v>
      </c>
      <c r="R16" s="207">
        <f t="shared" si="2"/>
        <v>5</v>
      </c>
    </row>
    <row r="17" spans="1:18" s="34" customFormat="1" ht="15.75" thickBot="1" x14ac:dyDescent="0.3">
      <c r="A17" s="13" t="s">
        <v>140</v>
      </c>
      <c r="B17" s="337"/>
      <c r="C17" s="135" t="s">
        <v>22</v>
      </c>
      <c r="D17" s="209" t="s">
        <v>22</v>
      </c>
      <c r="E17" s="181">
        <v>22</v>
      </c>
      <c r="F17" s="183">
        <v>0</v>
      </c>
      <c r="G17" s="183">
        <v>2</v>
      </c>
      <c r="H17" s="183">
        <v>2</v>
      </c>
      <c r="I17" s="184">
        <v>0</v>
      </c>
      <c r="J17" s="140">
        <v>24</v>
      </c>
      <c r="K17" s="185">
        <v>2</v>
      </c>
      <c r="L17" s="186">
        <v>2</v>
      </c>
      <c r="M17" s="187">
        <v>34</v>
      </c>
      <c r="N17" s="188">
        <v>0</v>
      </c>
      <c r="O17" s="188">
        <v>2</v>
      </c>
      <c r="P17" s="46">
        <v>36</v>
      </c>
      <c r="Q17" s="188">
        <v>2</v>
      </c>
      <c r="R17" s="207">
        <v>3</v>
      </c>
    </row>
    <row r="18" spans="1:18" s="34" customFormat="1" x14ac:dyDescent="0.25">
      <c r="A18" s="13" t="s">
        <v>140</v>
      </c>
      <c r="B18" s="337"/>
      <c r="C18" s="356" t="s">
        <v>23</v>
      </c>
      <c r="D18" s="106" t="s">
        <v>71</v>
      </c>
      <c r="E18" s="147">
        <v>3</v>
      </c>
      <c r="F18" s="148">
        <v>0</v>
      </c>
      <c r="G18" s="148">
        <v>0</v>
      </c>
      <c r="H18" s="148">
        <v>0</v>
      </c>
      <c r="I18" s="149">
        <v>0</v>
      </c>
      <c r="J18" s="108">
        <v>3</v>
      </c>
      <c r="K18" s="150">
        <v>0</v>
      </c>
      <c r="L18" s="151">
        <v>0</v>
      </c>
      <c r="M18" s="152">
        <v>4</v>
      </c>
      <c r="N18" s="153">
        <v>0</v>
      </c>
      <c r="O18" s="153">
        <v>0</v>
      </c>
      <c r="P18" s="56">
        <v>4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7"/>
      <c r="C19" s="357"/>
      <c r="D19" s="115" t="s">
        <v>23</v>
      </c>
      <c r="E19" s="116">
        <v>6</v>
      </c>
      <c r="F19" s="117">
        <v>3</v>
      </c>
      <c r="G19" s="117">
        <v>5</v>
      </c>
      <c r="H19" s="117">
        <v>5</v>
      </c>
      <c r="I19" s="118">
        <v>0</v>
      </c>
      <c r="J19" s="117">
        <v>14</v>
      </c>
      <c r="K19" s="119">
        <v>3</v>
      </c>
      <c r="L19" s="120">
        <v>2</v>
      </c>
      <c r="M19" s="121">
        <v>6</v>
      </c>
      <c r="N19" s="122">
        <v>4</v>
      </c>
      <c r="O19" s="122">
        <v>6</v>
      </c>
      <c r="P19" s="56">
        <v>16</v>
      </c>
      <c r="Q19" s="122">
        <v>3</v>
      </c>
      <c r="R19" s="124">
        <v>3</v>
      </c>
    </row>
    <row r="20" spans="1:18" s="34" customFormat="1" ht="15.75" thickBot="1" x14ac:dyDescent="0.3">
      <c r="B20" s="337"/>
      <c r="C20" s="357"/>
      <c r="D20" s="210" t="s">
        <v>13</v>
      </c>
      <c r="E20" s="126">
        <f t="shared" ref="E20:R20" si="3">SUM(E18:E19)</f>
        <v>9</v>
      </c>
      <c r="F20" s="127">
        <f t="shared" si="3"/>
        <v>3</v>
      </c>
      <c r="G20" s="127">
        <f t="shared" si="3"/>
        <v>5</v>
      </c>
      <c r="H20" s="127">
        <f t="shared" si="3"/>
        <v>5</v>
      </c>
      <c r="I20" s="128">
        <f t="shared" si="3"/>
        <v>0</v>
      </c>
      <c r="J20" s="127">
        <f t="shared" si="3"/>
        <v>17</v>
      </c>
      <c r="K20" s="130">
        <f t="shared" si="3"/>
        <v>3</v>
      </c>
      <c r="L20" s="131">
        <f t="shared" si="3"/>
        <v>2</v>
      </c>
      <c r="M20" s="132">
        <f t="shared" si="3"/>
        <v>10</v>
      </c>
      <c r="N20" s="133">
        <f t="shared" si="3"/>
        <v>4</v>
      </c>
      <c r="O20" s="133">
        <f t="shared" si="3"/>
        <v>6</v>
      </c>
      <c r="P20" s="95">
        <f t="shared" si="3"/>
        <v>20</v>
      </c>
      <c r="Q20" s="133">
        <f t="shared" si="3"/>
        <v>3</v>
      </c>
      <c r="R20" s="134">
        <f t="shared" si="3"/>
        <v>3</v>
      </c>
    </row>
    <row r="21" spans="1:18" s="34" customFormat="1" ht="16.5" customHeight="1" x14ac:dyDescent="0.25">
      <c r="B21" s="337"/>
      <c r="C21" s="351" t="s">
        <v>99</v>
      </c>
      <c r="D21" s="352"/>
      <c r="E21" s="98">
        <f t="shared" ref="E21:R21" si="4">E20+E17+E16+E13+E10</f>
        <v>71</v>
      </c>
      <c r="F21" s="99">
        <f t="shared" si="4"/>
        <v>7</v>
      </c>
      <c r="G21" s="99">
        <f t="shared" si="4"/>
        <v>16</v>
      </c>
      <c r="H21" s="99">
        <f t="shared" si="4"/>
        <v>15</v>
      </c>
      <c r="I21" s="99">
        <f t="shared" si="4"/>
        <v>1</v>
      </c>
      <c r="J21" s="99">
        <f t="shared" si="4"/>
        <v>93</v>
      </c>
      <c r="K21" s="99">
        <f t="shared" si="4"/>
        <v>8</v>
      </c>
      <c r="L21" s="100">
        <f t="shared" si="4"/>
        <v>12</v>
      </c>
      <c r="M21" s="98">
        <f t="shared" si="4"/>
        <v>100</v>
      </c>
      <c r="N21" s="99">
        <f t="shared" si="4"/>
        <v>9</v>
      </c>
      <c r="O21" s="99">
        <f t="shared" si="4"/>
        <v>18</v>
      </c>
      <c r="P21" s="99">
        <f t="shared" si="4"/>
        <v>127</v>
      </c>
      <c r="Q21" s="99">
        <f t="shared" si="4"/>
        <v>8</v>
      </c>
      <c r="R21" s="100">
        <f t="shared" si="4"/>
        <v>16</v>
      </c>
    </row>
    <row r="22" spans="1:18" s="34" customFormat="1" ht="15.75" thickBot="1" x14ac:dyDescent="0.3">
      <c r="B22" s="338"/>
      <c r="C22" s="334" t="s">
        <v>100</v>
      </c>
      <c r="D22" s="347"/>
      <c r="E22" s="268">
        <f>IF(ISERROR(E21/(E21+F21+G21)),0,(E21/(E21+F21+G21)))</f>
        <v>0.75531914893617025</v>
      </c>
      <c r="F22" s="269">
        <f>IF(ISERROR(F21/(E21+F21+G21)),0,F21/(E21+F21+G21))</f>
        <v>7.4468085106382975E-2</v>
      </c>
      <c r="G22" s="270">
        <f>IF(1-E22-F22=1,IF(G21=0,0,1),1-E22-F22)</f>
        <v>0.17021276595744678</v>
      </c>
      <c r="H22" s="270">
        <f>IF(ISERROR(H21/G21),0,H21/G21)</f>
        <v>0.9375</v>
      </c>
      <c r="I22" s="270">
        <f>IF(1-H22=1,IF(I21=0,0,1),1-H22)</f>
        <v>6.25E-2</v>
      </c>
      <c r="J22" s="270"/>
      <c r="K22" s="270">
        <f>IF(ISERROR(K21/J21),0,K21/J21)</f>
        <v>8.6021505376344093E-2</v>
      </c>
      <c r="L22" s="271">
        <f>IF(ISERROR(L21/J21),0,L21/J21)</f>
        <v>0.12903225806451613</v>
      </c>
      <c r="M22" s="268">
        <f>IF(ISERROR(M21/P21),0,M21/P21)</f>
        <v>0.78740157480314965</v>
      </c>
      <c r="N22" s="270">
        <f>IF(ISERROR(N21/P21),0,N21/P21)</f>
        <v>7.0866141732283464E-2</v>
      </c>
      <c r="O22" s="270">
        <f>IF(1-M22-N22=1,IF(O21=0,0,1),1-M22-N22)</f>
        <v>0.1417322834645669</v>
      </c>
      <c r="P22" s="270"/>
      <c r="Q22" s="270">
        <f>IF(ISERROR(Q21/P21),0,Q21/P21)</f>
        <v>6.2992125984251968E-2</v>
      </c>
      <c r="R22" s="272">
        <f>IF(ISERROR(R21/P21),0,R21/P21)</f>
        <v>0.12598425196850394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01" t="s">
        <v>128</v>
      </c>
      <c r="C24" s="302"/>
      <c r="D24" s="302"/>
      <c r="E24" s="302"/>
      <c r="F24" s="302"/>
      <c r="G24" s="302"/>
      <c r="H24" s="302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5" t="s">
        <v>0</v>
      </c>
      <c r="C26" s="315" t="s">
        <v>97</v>
      </c>
      <c r="D26" s="315" t="s">
        <v>98</v>
      </c>
      <c r="E26" s="318" t="s">
        <v>116</v>
      </c>
      <c r="F26" s="318"/>
      <c r="G26" s="318"/>
      <c r="H26" s="318"/>
      <c r="I26" s="318"/>
      <c r="J26" s="318"/>
      <c r="K26" s="318"/>
      <c r="L26" s="318"/>
      <c r="M26" s="319" t="s">
        <v>126</v>
      </c>
      <c r="N26" s="318"/>
      <c r="O26" s="318"/>
      <c r="P26" s="318"/>
      <c r="Q26" s="318"/>
      <c r="R26" s="318"/>
    </row>
    <row r="27" spans="1:18" s="34" customFormat="1" ht="15" customHeight="1" x14ac:dyDescent="0.25">
      <c r="B27" s="316"/>
      <c r="C27" s="316"/>
      <c r="D27" s="316"/>
      <c r="E27" s="320" t="s">
        <v>1</v>
      </c>
      <c r="F27" s="321" t="s">
        <v>2</v>
      </c>
      <c r="G27" s="321" t="s">
        <v>3</v>
      </c>
      <c r="H27" s="322" t="s">
        <v>6</v>
      </c>
      <c r="I27" s="323"/>
      <c r="J27" s="324" t="s">
        <v>118</v>
      </c>
      <c r="K27" s="326" t="s">
        <v>6</v>
      </c>
      <c r="L27" s="327"/>
      <c r="M27" s="328" t="s">
        <v>1</v>
      </c>
      <c r="N27" s="321" t="s">
        <v>2</v>
      </c>
      <c r="O27" s="321" t="s">
        <v>3</v>
      </c>
      <c r="P27" s="324" t="s">
        <v>117</v>
      </c>
      <c r="Q27" s="326" t="s">
        <v>6</v>
      </c>
      <c r="R27" s="327"/>
    </row>
    <row r="28" spans="1:18" s="34" customFormat="1" ht="96.75" thickBot="1" x14ac:dyDescent="0.3">
      <c r="A28" s="170"/>
      <c r="B28" s="316"/>
      <c r="C28" s="316"/>
      <c r="D28" s="316"/>
      <c r="E28" s="320"/>
      <c r="F28" s="321"/>
      <c r="G28" s="321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8"/>
      <c r="N28" s="321"/>
      <c r="O28" s="321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7"/>
      <c r="C29" s="317"/>
      <c r="D29" s="317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5</v>
      </c>
      <c r="F30" s="148">
        <v>1</v>
      </c>
      <c r="G30" s="148">
        <v>0</v>
      </c>
      <c r="H30" s="148">
        <v>0</v>
      </c>
      <c r="I30" s="149">
        <v>0</v>
      </c>
      <c r="J30" s="148">
        <v>5</v>
      </c>
      <c r="K30" s="150">
        <v>0</v>
      </c>
      <c r="L30" s="151">
        <v>1</v>
      </c>
      <c r="M30" s="152">
        <v>6</v>
      </c>
      <c r="N30" s="153">
        <v>1</v>
      </c>
      <c r="O30" s="153">
        <v>0</v>
      </c>
      <c r="P30" s="56">
        <v>7</v>
      </c>
      <c r="Q30" s="153">
        <v>0</v>
      </c>
      <c r="R30" s="154">
        <v>2</v>
      </c>
    </row>
    <row r="31" spans="1:18" s="34" customFormat="1" x14ac:dyDescent="0.25">
      <c r="A31" s="13" t="s">
        <v>140</v>
      </c>
      <c r="B31" s="337"/>
      <c r="C31" s="354"/>
      <c r="D31" s="206" t="s">
        <v>103</v>
      </c>
      <c r="E31" s="116">
        <v>6</v>
      </c>
      <c r="F31" s="117">
        <v>3</v>
      </c>
      <c r="G31" s="117">
        <v>3</v>
      </c>
      <c r="H31" s="117">
        <v>3</v>
      </c>
      <c r="I31" s="118">
        <v>0</v>
      </c>
      <c r="J31" s="117">
        <v>11</v>
      </c>
      <c r="K31" s="119">
        <v>2</v>
      </c>
      <c r="L31" s="120">
        <v>1</v>
      </c>
      <c r="M31" s="121">
        <v>7</v>
      </c>
      <c r="N31" s="122">
        <v>5</v>
      </c>
      <c r="O31" s="122">
        <v>6</v>
      </c>
      <c r="P31" s="56">
        <v>18</v>
      </c>
      <c r="Q31" s="122">
        <v>4</v>
      </c>
      <c r="R31" s="124">
        <v>2</v>
      </c>
    </row>
    <row r="32" spans="1:18" s="34" customFormat="1" ht="15.75" thickBot="1" x14ac:dyDescent="0.3">
      <c r="A32" s="67"/>
      <c r="B32" s="337"/>
      <c r="C32" s="355"/>
      <c r="D32" s="180" t="s">
        <v>13</v>
      </c>
      <c r="E32" s="181">
        <f t="shared" ref="E32:R32" si="5">SUM(E30:E31)</f>
        <v>11</v>
      </c>
      <c r="F32" s="183">
        <f t="shared" si="5"/>
        <v>4</v>
      </c>
      <c r="G32" s="183">
        <f t="shared" si="5"/>
        <v>3</v>
      </c>
      <c r="H32" s="183">
        <f t="shared" si="5"/>
        <v>3</v>
      </c>
      <c r="I32" s="184">
        <f t="shared" si="5"/>
        <v>0</v>
      </c>
      <c r="J32" s="129">
        <f t="shared" si="5"/>
        <v>16</v>
      </c>
      <c r="K32" s="185">
        <f t="shared" si="5"/>
        <v>2</v>
      </c>
      <c r="L32" s="186">
        <f t="shared" si="5"/>
        <v>2</v>
      </c>
      <c r="M32" s="187">
        <f t="shared" si="5"/>
        <v>13</v>
      </c>
      <c r="N32" s="188">
        <f t="shared" si="5"/>
        <v>6</v>
      </c>
      <c r="O32" s="188">
        <f t="shared" si="5"/>
        <v>6</v>
      </c>
      <c r="P32" s="46">
        <f t="shared" si="5"/>
        <v>25</v>
      </c>
      <c r="Q32" s="188">
        <f t="shared" si="5"/>
        <v>4</v>
      </c>
      <c r="R32" s="207">
        <f t="shared" si="5"/>
        <v>4</v>
      </c>
    </row>
    <row r="33" spans="1:18" s="34" customFormat="1" x14ac:dyDescent="0.25">
      <c r="A33" s="13" t="s">
        <v>140</v>
      </c>
      <c r="B33" s="337"/>
      <c r="C33" s="331" t="s">
        <v>20</v>
      </c>
      <c r="D33" s="208" t="s">
        <v>69</v>
      </c>
      <c r="E33" s="147">
        <v>3</v>
      </c>
      <c r="F33" s="148">
        <v>0</v>
      </c>
      <c r="G33" s="148">
        <v>1</v>
      </c>
      <c r="H33" s="148">
        <v>1</v>
      </c>
      <c r="I33" s="149">
        <v>0</v>
      </c>
      <c r="J33" s="108">
        <v>4</v>
      </c>
      <c r="K33" s="150">
        <v>0</v>
      </c>
      <c r="L33" s="151">
        <v>1</v>
      </c>
      <c r="M33" s="152">
        <v>5</v>
      </c>
      <c r="N33" s="153">
        <v>0</v>
      </c>
      <c r="O33" s="153">
        <v>1</v>
      </c>
      <c r="P33" s="56">
        <v>6</v>
      </c>
      <c r="Q33" s="153">
        <v>0</v>
      </c>
      <c r="R33" s="154">
        <v>1</v>
      </c>
    </row>
    <row r="34" spans="1:18" s="34" customFormat="1" x14ac:dyDescent="0.25">
      <c r="A34" s="13" t="s">
        <v>140</v>
      </c>
      <c r="B34" s="337"/>
      <c r="C34" s="329"/>
      <c r="D34" s="191" t="s">
        <v>20</v>
      </c>
      <c r="E34" s="116">
        <v>6</v>
      </c>
      <c r="F34" s="117">
        <v>1</v>
      </c>
      <c r="G34" s="117">
        <v>0</v>
      </c>
      <c r="H34" s="117">
        <v>0</v>
      </c>
      <c r="I34" s="118">
        <v>0</v>
      </c>
      <c r="J34" s="117">
        <v>7</v>
      </c>
      <c r="K34" s="119">
        <v>0</v>
      </c>
      <c r="L34" s="120">
        <v>1</v>
      </c>
      <c r="M34" s="121">
        <v>7</v>
      </c>
      <c r="N34" s="122">
        <v>1</v>
      </c>
      <c r="O34" s="122">
        <v>0</v>
      </c>
      <c r="P34" s="56">
        <v>8</v>
      </c>
      <c r="Q34" s="122">
        <v>0</v>
      </c>
      <c r="R34" s="124">
        <v>1</v>
      </c>
    </row>
    <row r="35" spans="1:18" s="34" customFormat="1" ht="15.75" thickBot="1" x14ac:dyDescent="0.3">
      <c r="A35" s="67"/>
      <c r="B35" s="337"/>
      <c r="C35" s="330"/>
      <c r="D35" s="180" t="s">
        <v>13</v>
      </c>
      <c r="E35" s="181">
        <f t="shared" ref="E35:R35" si="6">SUM(E33:E34)</f>
        <v>9</v>
      </c>
      <c r="F35" s="183">
        <f t="shared" si="6"/>
        <v>1</v>
      </c>
      <c r="G35" s="183">
        <f t="shared" si="6"/>
        <v>1</v>
      </c>
      <c r="H35" s="183">
        <f t="shared" si="6"/>
        <v>1</v>
      </c>
      <c r="I35" s="184">
        <f t="shared" si="6"/>
        <v>0</v>
      </c>
      <c r="J35" s="129">
        <f t="shared" si="6"/>
        <v>11</v>
      </c>
      <c r="K35" s="185">
        <f t="shared" si="6"/>
        <v>0</v>
      </c>
      <c r="L35" s="186">
        <f t="shared" si="6"/>
        <v>2</v>
      </c>
      <c r="M35" s="187">
        <f t="shared" si="6"/>
        <v>12</v>
      </c>
      <c r="N35" s="188">
        <f t="shared" si="6"/>
        <v>1</v>
      </c>
      <c r="O35" s="188">
        <f t="shared" si="6"/>
        <v>1</v>
      </c>
      <c r="P35" s="46">
        <f t="shared" si="6"/>
        <v>14</v>
      </c>
      <c r="Q35" s="188">
        <f t="shared" si="6"/>
        <v>0</v>
      </c>
      <c r="R35" s="207">
        <f t="shared" si="6"/>
        <v>2</v>
      </c>
    </row>
    <row r="36" spans="1:18" s="34" customFormat="1" x14ac:dyDescent="0.25">
      <c r="A36" s="13" t="s">
        <v>140</v>
      </c>
      <c r="B36" s="337"/>
      <c r="C36" s="356" t="s">
        <v>21</v>
      </c>
      <c r="D36" s="146" t="s">
        <v>21</v>
      </c>
      <c r="E36" s="147">
        <v>6</v>
      </c>
      <c r="F36" s="148">
        <v>1</v>
      </c>
      <c r="G36" s="148">
        <v>1</v>
      </c>
      <c r="H36" s="148">
        <v>1</v>
      </c>
      <c r="I36" s="149">
        <v>0</v>
      </c>
      <c r="J36" s="108">
        <v>8</v>
      </c>
      <c r="K36" s="150">
        <v>0</v>
      </c>
      <c r="L36" s="151">
        <v>1</v>
      </c>
      <c r="M36" s="152">
        <v>9</v>
      </c>
      <c r="N36" s="153">
        <v>1</v>
      </c>
      <c r="O36" s="153">
        <v>1</v>
      </c>
      <c r="P36" s="56">
        <v>11</v>
      </c>
      <c r="Q36" s="153">
        <v>0</v>
      </c>
      <c r="R36" s="154">
        <v>1</v>
      </c>
    </row>
    <row r="37" spans="1:18" s="34" customFormat="1" x14ac:dyDescent="0.25">
      <c r="A37" s="13" t="s">
        <v>140</v>
      </c>
      <c r="B37" s="337"/>
      <c r="C37" s="357"/>
      <c r="D37" s="115" t="s">
        <v>70</v>
      </c>
      <c r="E37" s="116">
        <v>0</v>
      </c>
      <c r="F37" s="117">
        <v>0</v>
      </c>
      <c r="G37" s="117">
        <v>1</v>
      </c>
      <c r="H37" s="117">
        <v>1</v>
      </c>
      <c r="I37" s="118">
        <v>0</v>
      </c>
      <c r="J37" s="117">
        <v>1</v>
      </c>
      <c r="K37" s="119">
        <v>0</v>
      </c>
      <c r="L37" s="120">
        <v>1</v>
      </c>
      <c r="M37" s="121">
        <v>0</v>
      </c>
      <c r="N37" s="122">
        <v>0</v>
      </c>
      <c r="O37" s="122">
        <v>1</v>
      </c>
      <c r="P37" s="56">
        <v>1</v>
      </c>
      <c r="Q37" s="122">
        <v>0</v>
      </c>
      <c r="R37" s="124">
        <v>1</v>
      </c>
    </row>
    <row r="38" spans="1:18" s="34" customFormat="1" ht="15.75" thickBot="1" x14ac:dyDescent="0.3">
      <c r="A38" s="67"/>
      <c r="B38" s="337"/>
      <c r="C38" s="358"/>
      <c r="D38" s="180" t="s">
        <v>13</v>
      </c>
      <c r="E38" s="181">
        <f t="shared" ref="E38:R38" si="7">SUM(E36:E37)</f>
        <v>6</v>
      </c>
      <c r="F38" s="183">
        <f t="shared" si="7"/>
        <v>1</v>
      </c>
      <c r="G38" s="183">
        <f t="shared" si="7"/>
        <v>2</v>
      </c>
      <c r="H38" s="183">
        <f t="shared" si="7"/>
        <v>2</v>
      </c>
      <c r="I38" s="184">
        <f t="shared" si="7"/>
        <v>0</v>
      </c>
      <c r="J38" s="129">
        <f t="shared" si="7"/>
        <v>9</v>
      </c>
      <c r="K38" s="185">
        <f t="shared" si="7"/>
        <v>0</v>
      </c>
      <c r="L38" s="186">
        <f t="shared" si="7"/>
        <v>2</v>
      </c>
      <c r="M38" s="187">
        <f t="shared" si="7"/>
        <v>9</v>
      </c>
      <c r="N38" s="188">
        <f t="shared" si="7"/>
        <v>1</v>
      </c>
      <c r="O38" s="188">
        <f t="shared" si="7"/>
        <v>2</v>
      </c>
      <c r="P38" s="46">
        <f t="shared" si="7"/>
        <v>12</v>
      </c>
      <c r="Q38" s="188">
        <f t="shared" si="7"/>
        <v>0</v>
      </c>
      <c r="R38" s="207">
        <f t="shared" si="7"/>
        <v>2</v>
      </c>
    </row>
    <row r="39" spans="1:18" s="34" customFormat="1" ht="15.75" thickBot="1" x14ac:dyDescent="0.3">
      <c r="A39" s="13" t="s">
        <v>140</v>
      </c>
      <c r="B39" s="337"/>
      <c r="C39" s="135" t="s">
        <v>22</v>
      </c>
      <c r="D39" s="209" t="s">
        <v>22</v>
      </c>
      <c r="E39" s="181">
        <v>8</v>
      </c>
      <c r="F39" s="183">
        <v>0</v>
      </c>
      <c r="G39" s="183">
        <v>2</v>
      </c>
      <c r="H39" s="183">
        <v>2</v>
      </c>
      <c r="I39" s="184">
        <v>0</v>
      </c>
      <c r="J39" s="140">
        <v>10</v>
      </c>
      <c r="K39" s="185">
        <v>2</v>
      </c>
      <c r="L39" s="186">
        <v>1</v>
      </c>
      <c r="M39" s="187">
        <v>8</v>
      </c>
      <c r="N39" s="188">
        <v>0</v>
      </c>
      <c r="O39" s="188">
        <v>2</v>
      </c>
      <c r="P39" s="46">
        <v>10</v>
      </c>
      <c r="Q39" s="188">
        <v>2</v>
      </c>
      <c r="R39" s="207">
        <v>1</v>
      </c>
    </row>
    <row r="40" spans="1:18" s="34" customFormat="1" x14ac:dyDescent="0.25">
      <c r="A40" s="13" t="s">
        <v>140</v>
      </c>
      <c r="B40" s="337"/>
      <c r="C40" s="356" t="s">
        <v>23</v>
      </c>
      <c r="D40" s="106" t="s">
        <v>71</v>
      </c>
      <c r="E40" s="147">
        <v>7</v>
      </c>
      <c r="F40" s="148">
        <v>0</v>
      </c>
      <c r="G40" s="148">
        <v>0</v>
      </c>
      <c r="H40" s="148">
        <v>0</v>
      </c>
      <c r="I40" s="149">
        <v>0</v>
      </c>
      <c r="J40" s="108">
        <v>7</v>
      </c>
      <c r="K40" s="150">
        <v>0</v>
      </c>
      <c r="L40" s="151">
        <v>0</v>
      </c>
      <c r="M40" s="152">
        <v>14</v>
      </c>
      <c r="N40" s="153">
        <v>0</v>
      </c>
      <c r="O40" s="153">
        <v>0</v>
      </c>
      <c r="P40" s="56">
        <v>14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7"/>
      <c r="C41" s="357"/>
      <c r="D41" s="115" t="s">
        <v>23</v>
      </c>
      <c r="E41" s="116">
        <v>6</v>
      </c>
      <c r="F41" s="117">
        <v>0</v>
      </c>
      <c r="G41" s="117">
        <v>0</v>
      </c>
      <c r="H41" s="117">
        <v>0</v>
      </c>
      <c r="I41" s="118">
        <v>0</v>
      </c>
      <c r="J41" s="117">
        <v>6</v>
      </c>
      <c r="K41" s="119">
        <v>0</v>
      </c>
      <c r="L41" s="120">
        <v>0</v>
      </c>
      <c r="M41" s="121">
        <v>8</v>
      </c>
      <c r="N41" s="122">
        <v>0</v>
      </c>
      <c r="O41" s="122">
        <v>0</v>
      </c>
      <c r="P41" s="56">
        <v>8</v>
      </c>
      <c r="Q41" s="122">
        <v>0</v>
      </c>
      <c r="R41" s="124">
        <v>0</v>
      </c>
    </row>
    <row r="42" spans="1:18" s="34" customFormat="1" ht="15.75" thickBot="1" x14ac:dyDescent="0.3">
      <c r="B42" s="337"/>
      <c r="C42" s="357"/>
      <c r="D42" s="210" t="s">
        <v>13</v>
      </c>
      <c r="E42" s="126">
        <f t="shared" ref="E42:R42" si="8">SUM(E40:E41)</f>
        <v>13</v>
      </c>
      <c r="F42" s="127">
        <f t="shared" si="8"/>
        <v>0</v>
      </c>
      <c r="G42" s="127">
        <f t="shared" si="8"/>
        <v>0</v>
      </c>
      <c r="H42" s="127">
        <f t="shared" si="8"/>
        <v>0</v>
      </c>
      <c r="I42" s="128">
        <f t="shared" si="8"/>
        <v>0</v>
      </c>
      <c r="J42" s="127">
        <f t="shared" si="8"/>
        <v>13</v>
      </c>
      <c r="K42" s="130">
        <f t="shared" si="8"/>
        <v>0</v>
      </c>
      <c r="L42" s="131">
        <f t="shared" si="8"/>
        <v>0</v>
      </c>
      <c r="M42" s="132">
        <f t="shared" si="8"/>
        <v>22</v>
      </c>
      <c r="N42" s="133">
        <f t="shared" si="8"/>
        <v>0</v>
      </c>
      <c r="O42" s="133">
        <f t="shared" si="8"/>
        <v>0</v>
      </c>
      <c r="P42" s="95">
        <f t="shared" si="8"/>
        <v>22</v>
      </c>
      <c r="Q42" s="133">
        <f t="shared" si="8"/>
        <v>0</v>
      </c>
      <c r="R42" s="134">
        <f t="shared" si="8"/>
        <v>0</v>
      </c>
    </row>
    <row r="43" spans="1:18" s="34" customFormat="1" x14ac:dyDescent="0.25">
      <c r="B43" s="337"/>
      <c r="C43" s="351" t="s">
        <v>99</v>
      </c>
      <c r="D43" s="352"/>
      <c r="E43" s="98">
        <f t="shared" ref="E43:R43" si="9">E42+E39+E38+E35+E32</f>
        <v>47</v>
      </c>
      <c r="F43" s="99">
        <f t="shared" si="9"/>
        <v>6</v>
      </c>
      <c r="G43" s="99">
        <f t="shared" si="9"/>
        <v>8</v>
      </c>
      <c r="H43" s="99">
        <f t="shared" si="9"/>
        <v>8</v>
      </c>
      <c r="I43" s="99">
        <f t="shared" si="9"/>
        <v>0</v>
      </c>
      <c r="J43" s="99">
        <f t="shared" si="9"/>
        <v>59</v>
      </c>
      <c r="K43" s="99">
        <f t="shared" si="9"/>
        <v>4</v>
      </c>
      <c r="L43" s="100">
        <f t="shared" si="9"/>
        <v>7</v>
      </c>
      <c r="M43" s="98">
        <f t="shared" si="9"/>
        <v>64</v>
      </c>
      <c r="N43" s="99">
        <f t="shared" si="9"/>
        <v>8</v>
      </c>
      <c r="O43" s="99">
        <f t="shared" si="9"/>
        <v>11</v>
      </c>
      <c r="P43" s="99">
        <f t="shared" si="9"/>
        <v>83</v>
      </c>
      <c r="Q43" s="99">
        <f t="shared" si="9"/>
        <v>6</v>
      </c>
      <c r="R43" s="100">
        <f t="shared" si="9"/>
        <v>9</v>
      </c>
    </row>
    <row r="44" spans="1:18" s="34" customFormat="1" ht="15.75" thickBot="1" x14ac:dyDescent="0.3">
      <c r="B44" s="338"/>
      <c r="C44" s="334" t="s">
        <v>100</v>
      </c>
      <c r="D44" s="347"/>
      <c r="E44" s="268">
        <f>IF(ISERROR(E43/(E43+F43+G43)),0,E43/(E43+F43+G43))</f>
        <v>0.77049180327868849</v>
      </c>
      <c r="F44" s="269">
        <f>IF(ISERROR(F43/(E43+F43+G43)),0,F43/(E43+F43+G43))</f>
        <v>9.8360655737704916E-2</v>
      </c>
      <c r="G44" s="270">
        <f>IF(1-E44-F44=1,IF(G43=0,0,1),1-E44-F44)</f>
        <v>0.13114754098360659</v>
      </c>
      <c r="H44" s="270">
        <f>IF(ISERROR(H43/G43),0,H43/G43)</f>
        <v>1</v>
      </c>
      <c r="I44" s="270">
        <f>IF(1-H22=1,IF(I21=0,0,1),1-H22)</f>
        <v>6.25E-2</v>
      </c>
      <c r="J44" s="270"/>
      <c r="K44" s="270">
        <f>IF(ISERROR(K43/J43),0,K43/J43)</f>
        <v>6.7796610169491525E-2</v>
      </c>
      <c r="L44" s="271">
        <f>IF(ISERROR(L43/J43),0,L43/J43)</f>
        <v>0.11864406779661017</v>
      </c>
      <c r="M44" s="268">
        <f>IF(ISERROR(M43/P43),0,M43/P43)</f>
        <v>0.77108433734939763</v>
      </c>
      <c r="N44" s="270">
        <f>IF(ISERROR(N43/P43),0,N43/P43)</f>
        <v>9.6385542168674704E-2</v>
      </c>
      <c r="O44" s="270">
        <f>IF(1-M44-N44=1,IF(O43=0,0,1),1-M44-N44)</f>
        <v>0.13253012048192767</v>
      </c>
      <c r="P44" s="270"/>
      <c r="Q44" s="270">
        <f>IF(ISERROR(Q43/P43),0,Q43/P43)</f>
        <v>7.2289156626506021E-2</v>
      </c>
      <c r="R44" s="272">
        <f>IF(ISERROR(R43/P43),0,R43/P43)</f>
        <v>0.10843373493975904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A5" s="67"/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67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12</v>
      </c>
      <c r="F8" s="39">
        <v>4</v>
      </c>
      <c r="G8" s="39">
        <v>1</v>
      </c>
      <c r="H8" s="39">
        <v>0</v>
      </c>
      <c r="I8" s="40">
        <v>1</v>
      </c>
      <c r="J8" s="39">
        <v>17</v>
      </c>
      <c r="K8" s="42">
        <v>1</v>
      </c>
      <c r="L8" s="43">
        <v>0</v>
      </c>
      <c r="M8" s="44">
        <v>15</v>
      </c>
      <c r="N8" s="45">
        <v>6</v>
      </c>
      <c r="O8" s="45">
        <v>1</v>
      </c>
      <c r="P8" s="45">
        <v>22</v>
      </c>
      <c r="Q8" s="45">
        <v>1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14</v>
      </c>
      <c r="F9" s="39">
        <v>2</v>
      </c>
      <c r="G9" s="39">
        <v>1</v>
      </c>
      <c r="H9" s="39">
        <v>0</v>
      </c>
      <c r="I9" s="40">
        <v>1</v>
      </c>
      <c r="J9" s="215">
        <v>17</v>
      </c>
      <c r="K9" s="42">
        <v>1</v>
      </c>
      <c r="L9" s="43">
        <v>0</v>
      </c>
      <c r="M9" s="44">
        <v>16</v>
      </c>
      <c r="N9" s="45">
        <v>3</v>
      </c>
      <c r="O9" s="45">
        <v>2</v>
      </c>
      <c r="P9" s="45">
        <v>21</v>
      </c>
      <c r="Q9" s="45">
        <v>2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1</v>
      </c>
      <c r="F10" s="50">
        <v>0</v>
      </c>
      <c r="G10" s="50">
        <v>0</v>
      </c>
      <c r="H10" s="50">
        <v>0</v>
      </c>
      <c r="I10" s="51">
        <v>0</v>
      </c>
      <c r="J10" s="52">
        <v>1</v>
      </c>
      <c r="K10" s="53">
        <v>0</v>
      </c>
      <c r="L10" s="54">
        <v>0</v>
      </c>
      <c r="M10" s="55">
        <v>1</v>
      </c>
      <c r="N10" s="56">
        <v>0</v>
      </c>
      <c r="O10" s="56">
        <v>0</v>
      </c>
      <c r="P10" s="56">
        <v>1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7</v>
      </c>
      <c r="F11" s="60">
        <v>1</v>
      </c>
      <c r="G11" s="60">
        <v>1</v>
      </c>
      <c r="H11" s="60">
        <v>1</v>
      </c>
      <c r="I11" s="61">
        <v>0</v>
      </c>
      <c r="J11" s="60">
        <v>9</v>
      </c>
      <c r="K11" s="62">
        <v>1</v>
      </c>
      <c r="L11" s="63">
        <v>1</v>
      </c>
      <c r="M11" s="64">
        <v>13</v>
      </c>
      <c r="N11" s="65">
        <v>1</v>
      </c>
      <c r="O11" s="65">
        <v>1</v>
      </c>
      <c r="P11" s="56">
        <v>15</v>
      </c>
      <c r="Q11" s="65">
        <v>1</v>
      </c>
      <c r="R11" s="66">
        <v>2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8</v>
      </c>
      <c r="F12" s="70">
        <f t="shared" si="0"/>
        <v>1</v>
      </c>
      <c r="G12" s="70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10</v>
      </c>
      <c r="K12" s="74">
        <f t="shared" si="0"/>
        <v>1</v>
      </c>
      <c r="L12" s="75">
        <f t="shared" si="0"/>
        <v>1</v>
      </c>
      <c r="M12" s="76">
        <f t="shared" si="0"/>
        <v>14</v>
      </c>
      <c r="N12" s="77">
        <f t="shared" si="0"/>
        <v>1</v>
      </c>
      <c r="O12" s="77">
        <f t="shared" si="0"/>
        <v>1</v>
      </c>
      <c r="P12" s="77">
        <f t="shared" si="0"/>
        <v>16</v>
      </c>
      <c r="Q12" s="77">
        <f t="shared" si="0"/>
        <v>1</v>
      </c>
      <c r="R12" s="79">
        <f t="shared" si="0"/>
        <v>2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7</v>
      </c>
      <c r="F13" s="50">
        <v>1</v>
      </c>
      <c r="G13" s="50">
        <v>1</v>
      </c>
      <c r="H13" s="50">
        <v>0</v>
      </c>
      <c r="I13" s="51">
        <v>1</v>
      </c>
      <c r="J13" s="52">
        <v>9</v>
      </c>
      <c r="K13" s="53">
        <v>0</v>
      </c>
      <c r="L13" s="54">
        <v>0</v>
      </c>
      <c r="M13" s="55">
        <v>10</v>
      </c>
      <c r="N13" s="56">
        <v>1</v>
      </c>
      <c r="O13" s="56">
        <v>1</v>
      </c>
      <c r="P13" s="56">
        <v>12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4</v>
      </c>
      <c r="F14" s="60">
        <v>0</v>
      </c>
      <c r="G14" s="60">
        <v>0</v>
      </c>
      <c r="H14" s="60">
        <v>0</v>
      </c>
      <c r="I14" s="61">
        <v>0</v>
      </c>
      <c r="J14" s="60">
        <v>4</v>
      </c>
      <c r="K14" s="62">
        <v>0</v>
      </c>
      <c r="L14" s="63">
        <v>0</v>
      </c>
      <c r="M14" s="64">
        <v>7</v>
      </c>
      <c r="N14" s="65">
        <v>0</v>
      </c>
      <c r="O14" s="65">
        <v>0</v>
      </c>
      <c r="P14" s="56">
        <v>7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11</v>
      </c>
      <c r="F15" s="70">
        <f t="shared" si="1"/>
        <v>1</v>
      </c>
      <c r="G15" s="70">
        <f t="shared" si="1"/>
        <v>1</v>
      </c>
      <c r="H15" s="70">
        <f t="shared" si="1"/>
        <v>0</v>
      </c>
      <c r="I15" s="72">
        <f t="shared" si="1"/>
        <v>1</v>
      </c>
      <c r="J15" s="73">
        <f t="shared" si="1"/>
        <v>13</v>
      </c>
      <c r="K15" s="74">
        <f t="shared" si="1"/>
        <v>0</v>
      </c>
      <c r="L15" s="75">
        <f t="shared" si="1"/>
        <v>0</v>
      </c>
      <c r="M15" s="76">
        <f t="shared" si="1"/>
        <v>17</v>
      </c>
      <c r="N15" s="77">
        <f t="shared" si="1"/>
        <v>1</v>
      </c>
      <c r="O15" s="77">
        <f t="shared" si="1"/>
        <v>1</v>
      </c>
      <c r="P15" s="96">
        <f t="shared" si="1"/>
        <v>19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31</v>
      </c>
      <c r="F16" s="220">
        <v>2</v>
      </c>
      <c r="G16" s="220">
        <v>4</v>
      </c>
      <c r="H16" s="220">
        <v>4</v>
      </c>
      <c r="I16" s="221">
        <v>0</v>
      </c>
      <c r="J16" s="169">
        <v>33</v>
      </c>
      <c r="K16" s="222">
        <v>2</v>
      </c>
      <c r="L16" s="223">
        <v>2</v>
      </c>
      <c r="M16" s="224">
        <v>45</v>
      </c>
      <c r="N16" s="96">
        <v>4</v>
      </c>
      <c r="O16" s="96">
        <v>8</v>
      </c>
      <c r="P16" s="225">
        <v>57</v>
      </c>
      <c r="Q16" s="96">
        <v>6</v>
      </c>
      <c r="R16" s="226">
        <v>3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76</v>
      </c>
      <c r="F17" s="99">
        <f t="shared" si="2"/>
        <v>10</v>
      </c>
      <c r="G17" s="99">
        <f t="shared" si="2"/>
        <v>8</v>
      </c>
      <c r="H17" s="99">
        <f t="shared" si="2"/>
        <v>5</v>
      </c>
      <c r="I17" s="99">
        <f t="shared" si="2"/>
        <v>3</v>
      </c>
      <c r="J17" s="99">
        <f t="shared" si="2"/>
        <v>90</v>
      </c>
      <c r="K17" s="99">
        <f t="shared" si="2"/>
        <v>5</v>
      </c>
      <c r="L17" s="100">
        <f t="shared" si="2"/>
        <v>3</v>
      </c>
      <c r="M17" s="98">
        <f t="shared" si="2"/>
        <v>107</v>
      </c>
      <c r="N17" s="99">
        <f t="shared" si="2"/>
        <v>15</v>
      </c>
      <c r="O17" s="99">
        <f t="shared" si="2"/>
        <v>13</v>
      </c>
      <c r="P17" s="99">
        <f t="shared" si="2"/>
        <v>135</v>
      </c>
      <c r="Q17" s="99">
        <f t="shared" si="2"/>
        <v>10</v>
      </c>
      <c r="R17" s="100">
        <f t="shared" si="2"/>
        <v>5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0.80851063829787229</v>
      </c>
      <c r="F18" s="269">
        <f>IF(ISERROR(F17/(E17+F17+G17)),0,(F17/(E17+F17+G17)))</f>
        <v>0.10638297872340426</v>
      </c>
      <c r="G18" s="270">
        <f>IF(1-E18-F18=1,IF(G17=0,0,1),1-E18-F18)</f>
        <v>8.5106382978723458E-2</v>
      </c>
      <c r="H18" s="270">
        <f>IF(ISERROR(H17/G17),0,(H17/G17))</f>
        <v>0.625</v>
      </c>
      <c r="I18" s="270">
        <f>IF(1-H18=1,IF(I17=0,0,1),1-H18)</f>
        <v>0.375</v>
      </c>
      <c r="J18" s="270"/>
      <c r="K18" s="270">
        <f>IF(ISERROR(K17/J17),0,K17/J17)</f>
        <v>5.5555555555555552E-2</v>
      </c>
      <c r="L18" s="271">
        <f>IF(ISERROR(L17/J17),0,L17/J17)</f>
        <v>3.3333333333333333E-2</v>
      </c>
      <c r="M18" s="268">
        <f>IF(ISERROR(M17/P17),0,M17/P17)</f>
        <v>0.79259259259259263</v>
      </c>
      <c r="N18" s="270">
        <f>IF(ISERROR(N17/P17),0,N17/P17)</f>
        <v>0.1111111111111111</v>
      </c>
      <c r="O18" s="270">
        <f>IF(1-M18-N18=1,IF(O17=0,0,1),1-M18-N18)</f>
        <v>9.6296296296296269E-2</v>
      </c>
      <c r="P18" s="270"/>
      <c r="Q18" s="270">
        <f>IF(ISERROR(Q17/P17),0,(Q17/P17))</f>
        <v>7.407407407407407E-2</v>
      </c>
      <c r="R18" s="272">
        <f>IF(ISERROR(R17/P17),0,R17/P17)</f>
        <v>3.7037037037037035E-2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01" t="s">
        <v>128</v>
      </c>
      <c r="C20" s="302"/>
      <c r="D20" s="302"/>
      <c r="E20" s="302"/>
      <c r="F20" s="302"/>
      <c r="G20" s="302"/>
      <c r="H20" s="302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5" t="s">
        <v>0</v>
      </c>
      <c r="C22" s="315" t="s">
        <v>97</v>
      </c>
      <c r="D22" s="315" t="s">
        <v>98</v>
      </c>
      <c r="E22" s="318" t="s">
        <v>116</v>
      </c>
      <c r="F22" s="318"/>
      <c r="G22" s="318"/>
      <c r="H22" s="318"/>
      <c r="I22" s="318"/>
      <c r="J22" s="318"/>
      <c r="K22" s="318"/>
      <c r="L22" s="318"/>
      <c r="M22" s="319" t="s">
        <v>126</v>
      </c>
      <c r="N22" s="318"/>
      <c r="O22" s="318"/>
      <c r="P22" s="318"/>
      <c r="Q22" s="318"/>
      <c r="R22" s="318"/>
    </row>
    <row r="23" spans="1:18" s="34" customFormat="1" ht="15" customHeight="1" x14ac:dyDescent="0.25">
      <c r="A23" s="67"/>
      <c r="B23" s="316"/>
      <c r="C23" s="316"/>
      <c r="D23" s="316"/>
      <c r="E23" s="320" t="s">
        <v>1</v>
      </c>
      <c r="F23" s="321" t="s">
        <v>2</v>
      </c>
      <c r="G23" s="321" t="s">
        <v>3</v>
      </c>
      <c r="H23" s="322" t="s">
        <v>6</v>
      </c>
      <c r="I23" s="323"/>
      <c r="J23" s="324" t="s">
        <v>118</v>
      </c>
      <c r="K23" s="326" t="s">
        <v>6</v>
      </c>
      <c r="L23" s="327"/>
      <c r="M23" s="328" t="s">
        <v>1</v>
      </c>
      <c r="N23" s="321" t="s">
        <v>2</v>
      </c>
      <c r="O23" s="321" t="s">
        <v>3</v>
      </c>
      <c r="P23" s="324" t="s">
        <v>117</v>
      </c>
      <c r="Q23" s="326" t="s">
        <v>6</v>
      </c>
      <c r="R23" s="327"/>
    </row>
    <row r="24" spans="1:18" s="34" customFormat="1" ht="96.75" thickBot="1" x14ac:dyDescent="0.3">
      <c r="A24" s="67"/>
      <c r="B24" s="316"/>
      <c r="C24" s="316"/>
      <c r="D24" s="316"/>
      <c r="E24" s="320"/>
      <c r="F24" s="321"/>
      <c r="G24" s="321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8"/>
      <c r="N24" s="321"/>
      <c r="O24" s="321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7"/>
      <c r="C25" s="317"/>
      <c r="D25" s="317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4</v>
      </c>
      <c r="F26" s="39">
        <v>1</v>
      </c>
      <c r="G26" s="39">
        <v>0</v>
      </c>
      <c r="H26" s="39">
        <v>0</v>
      </c>
      <c r="I26" s="40">
        <v>0</v>
      </c>
      <c r="J26" s="39">
        <v>5</v>
      </c>
      <c r="K26" s="42">
        <v>0</v>
      </c>
      <c r="L26" s="43">
        <v>0</v>
      </c>
      <c r="M26" s="44">
        <v>5</v>
      </c>
      <c r="N26" s="45">
        <v>1</v>
      </c>
      <c r="O26" s="45">
        <v>0</v>
      </c>
      <c r="P26" s="45">
        <v>6</v>
      </c>
      <c r="Q26" s="45">
        <v>0</v>
      </c>
      <c r="R26" s="47">
        <v>0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0</v>
      </c>
      <c r="F27" s="39">
        <v>0</v>
      </c>
      <c r="G27" s="39">
        <v>0</v>
      </c>
      <c r="H27" s="39">
        <v>0</v>
      </c>
      <c r="I27" s="40">
        <v>0</v>
      </c>
      <c r="J27" s="215">
        <v>0</v>
      </c>
      <c r="K27" s="42">
        <v>0</v>
      </c>
      <c r="L27" s="43">
        <v>0</v>
      </c>
      <c r="M27" s="44">
        <v>0</v>
      </c>
      <c r="N27" s="45">
        <v>0</v>
      </c>
      <c r="O27" s="45">
        <v>0</v>
      </c>
      <c r="P27" s="45">
        <v>0</v>
      </c>
      <c r="Q27" s="45">
        <v>0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2</v>
      </c>
      <c r="F28" s="50">
        <v>0</v>
      </c>
      <c r="G28" s="50">
        <v>0</v>
      </c>
      <c r="H28" s="50">
        <v>0</v>
      </c>
      <c r="I28" s="51">
        <v>0</v>
      </c>
      <c r="J28" s="52">
        <v>2</v>
      </c>
      <c r="K28" s="53">
        <v>0</v>
      </c>
      <c r="L28" s="54">
        <v>0</v>
      </c>
      <c r="M28" s="55">
        <v>2</v>
      </c>
      <c r="N28" s="56">
        <v>0</v>
      </c>
      <c r="O28" s="56">
        <v>0</v>
      </c>
      <c r="P28" s="56">
        <v>2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7</v>
      </c>
      <c r="F29" s="60">
        <v>0</v>
      </c>
      <c r="G29" s="60">
        <v>0</v>
      </c>
      <c r="H29" s="60">
        <v>0</v>
      </c>
      <c r="I29" s="61">
        <v>0</v>
      </c>
      <c r="J29" s="60">
        <v>7</v>
      </c>
      <c r="K29" s="62">
        <v>0</v>
      </c>
      <c r="L29" s="63">
        <v>0</v>
      </c>
      <c r="M29" s="64">
        <v>13</v>
      </c>
      <c r="N29" s="65">
        <v>0</v>
      </c>
      <c r="O29" s="65">
        <v>0</v>
      </c>
      <c r="P29" s="56">
        <v>13</v>
      </c>
      <c r="Q29" s="65">
        <v>0</v>
      </c>
      <c r="R29" s="66">
        <v>0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9</v>
      </c>
      <c r="F30" s="70">
        <f t="shared" si="3"/>
        <v>0</v>
      </c>
      <c r="G30" s="70">
        <f t="shared" si="3"/>
        <v>0</v>
      </c>
      <c r="H30" s="70">
        <f t="shared" si="3"/>
        <v>0</v>
      </c>
      <c r="I30" s="72">
        <f t="shared" si="3"/>
        <v>0</v>
      </c>
      <c r="J30" s="73">
        <f t="shared" si="3"/>
        <v>9</v>
      </c>
      <c r="K30" s="74">
        <f t="shared" si="3"/>
        <v>0</v>
      </c>
      <c r="L30" s="75">
        <f t="shared" si="3"/>
        <v>0</v>
      </c>
      <c r="M30" s="76">
        <f t="shared" si="3"/>
        <v>15</v>
      </c>
      <c r="N30" s="77">
        <f t="shared" si="3"/>
        <v>0</v>
      </c>
      <c r="O30" s="77">
        <f t="shared" si="3"/>
        <v>0</v>
      </c>
      <c r="P30" s="77">
        <f t="shared" si="3"/>
        <v>15</v>
      </c>
      <c r="Q30" s="77">
        <f t="shared" si="3"/>
        <v>0</v>
      </c>
      <c r="R30" s="79">
        <f t="shared" si="3"/>
        <v>0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3</v>
      </c>
      <c r="F31" s="50">
        <v>1</v>
      </c>
      <c r="G31" s="50">
        <v>0</v>
      </c>
      <c r="H31" s="50">
        <v>0</v>
      </c>
      <c r="I31" s="51">
        <v>0</v>
      </c>
      <c r="J31" s="52">
        <v>4</v>
      </c>
      <c r="K31" s="53">
        <v>0</v>
      </c>
      <c r="L31" s="54">
        <v>0</v>
      </c>
      <c r="M31" s="55">
        <v>4</v>
      </c>
      <c r="N31" s="56">
        <v>1</v>
      </c>
      <c r="O31" s="56">
        <v>0</v>
      </c>
      <c r="P31" s="56">
        <v>5</v>
      </c>
      <c r="Q31" s="56">
        <v>0</v>
      </c>
      <c r="R31" s="57">
        <v>0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2</v>
      </c>
      <c r="F32" s="60">
        <v>0</v>
      </c>
      <c r="G32" s="60">
        <v>0</v>
      </c>
      <c r="H32" s="60">
        <v>0</v>
      </c>
      <c r="I32" s="61">
        <v>0</v>
      </c>
      <c r="J32" s="60">
        <v>2</v>
      </c>
      <c r="K32" s="62">
        <v>0</v>
      </c>
      <c r="L32" s="63">
        <v>0</v>
      </c>
      <c r="M32" s="64">
        <v>4</v>
      </c>
      <c r="N32" s="65">
        <v>0</v>
      </c>
      <c r="O32" s="65">
        <v>0</v>
      </c>
      <c r="P32" s="56">
        <v>4</v>
      </c>
      <c r="Q32" s="65">
        <v>0</v>
      </c>
      <c r="R32" s="66">
        <v>0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5</v>
      </c>
      <c r="F33" s="70">
        <f t="shared" si="4"/>
        <v>1</v>
      </c>
      <c r="G33" s="70">
        <f t="shared" si="4"/>
        <v>0</v>
      </c>
      <c r="H33" s="70">
        <f t="shared" si="4"/>
        <v>0</v>
      </c>
      <c r="I33" s="72">
        <f t="shared" si="4"/>
        <v>0</v>
      </c>
      <c r="J33" s="73">
        <f t="shared" si="4"/>
        <v>6</v>
      </c>
      <c r="K33" s="74">
        <f t="shared" si="4"/>
        <v>0</v>
      </c>
      <c r="L33" s="75">
        <f t="shared" si="4"/>
        <v>0</v>
      </c>
      <c r="M33" s="76">
        <f t="shared" si="4"/>
        <v>8</v>
      </c>
      <c r="N33" s="77">
        <f t="shared" si="4"/>
        <v>1</v>
      </c>
      <c r="O33" s="77">
        <f t="shared" si="4"/>
        <v>0</v>
      </c>
      <c r="P33" s="96">
        <f t="shared" si="4"/>
        <v>9</v>
      </c>
      <c r="Q33" s="77">
        <f t="shared" si="4"/>
        <v>0</v>
      </c>
      <c r="R33" s="79">
        <f t="shared" si="4"/>
        <v>0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19</v>
      </c>
      <c r="F34" s="220">
        <v>4</v>
      </c>
      <c r="G34" s="220">
        <v>5</v>
      </c>
      <c r="H34" s="220">
        <v>5</v>
      </c>
      <c r="I34" s="221">
        <v>0</v>
      </c>
      <c r="J34" s="169">
        <v>26</v>
      </c>
      <c r="K34" s="222">
        <v>4</v>
      </c>
      <c r="L34" s="223">
        <v>2</v>
      </c>
      <c r="M34" s="224">
        <v>27</v>
      </c>
      <c r="N34" s="96">
        <v>6</v>
      </c>
      <c r="O34" s="96">
        <v>9</v>
      </c>
      <c r="P34" s="225">
        <v>42</v>
      </c>
      <c r="Q34" s="96">
        <v>7</v>
      </c>
      <c r="R34" s="226">
        <v>3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37</v>
      </c>
      <c r="F35" s="99">
        <f t="shared" si="5"/>
        <v>6</v>
      </c>
      <c r="G35" s="99">
        <f t="shared" si="5"/>
        <v>5</v>
      </c>
      <c r="H35" s="99">
        <f t="shared" si="5"/>
        <v>5</v>
      </c>
      <c r="I35" s="99">
        <f t="shared" si="5"/>
        <v>0</v>
      </c>
      <c r="J35" s="99">
        <f t="shared" si="5"/>
        <v>46</v>
      </c>
      <c r="K35" s="99">
        <f t="shared" si="5"/>
        <v>4</v>
      </c>
      <c r="L35" s="100">
        <f t="shared" si="5"/>
        <v>2</v>
      </c>
      <c r="M35" s="98">
        <f t="shared" si="5"/>
        <v>55</v>
      </c>
      <c r="N35" s="99">
        <f t="shared" si="5"/>
        <v>8</v>
      </c>
      <c r="O35" s="99">
        <f t="shared" si="5"/>
        <v>9</v>
      </c>
      <c r="P35" s="99">
        <f t="shared" si="5"/>
        <v>72</v>
      </c>
      <c r="Q35" s="99">
        <f t="shared" si="5"/>
        <v>7</v>
      </c>
      <c r="R35" s="100">
        <f t="shared" si="5"/>
        <v>3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0.77083333333333337</v>
      </c>
      <c r="F36" s="269">
        <f>IF(ISERROR(F35/(E35+F35+G35)),0,F35/(E35+F35+G35))</f>
        <v>0.125</v>
      </c>
      <c r="G36" s="270">
        <f>IF(1-E36-F36=1,IF(G35=0,0,1),1-E36-F36)</f>
        <v>0.10416666666666663</v>
      </c>
      <c r="H36" s="270">
        <f>IF(ISERROR(H35/G35),0,H35/G35)</f>
        <v>1</v>
      </c>
      <c r="I36" s="270">
        <f>IF(1-H36=1,IF(I35=0,0,1),1-H36)</f>
        <v>0</v>
      </c>
      <c r="J36" s="270"/>
      <c r="K36" s="270">
        <f>IF(ISERROR(K35/J35),0,K35/J35)</f>
        <v>8.6956521739130432E-2</v>
      </c>
      <c r="L36" s="271">
        <f>IF(ISERROR(L35/J35),0,L35/J35)</f>
        <v>4.3478260869565216E-2</v>
      </c>
      <c r="M36" s="268">
        <f>IF(ISERROR(M35/P35),0,M35/P35)</f>
        <v>0.76388888888888884</v>
      </c>
      <c r="N36" s="270">
        <f>IF(ISERROR(N35/P35),0,N35/P35)</f>
        <v>0.1111111111111111</v>
      </c>
      <c r="O36" s="270">
        <f>IF(1-M36-N36=1,IF(O35=0,0,1),1-M36-N36)</f>
        <v>0.12500000000000006</v>
      </c>
      <c r="P36" s="270"/>
      <c r="Q36" s="270">
        <f>IF(ISERROR(Q35/P35),0,Q35/P35)</f>
        <v>9.7222222222222224E-2</v>
      </c>
      <c r="R36" s="272">
        <f>IF(ISERROR(R35/P35),0,R35/P35)</f>
        <v>4.1666666666666664E-2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6.75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8</v>
      </c>
      <c r="F8" s="230">
        <v>3</v>
      </c>
      <c r="G8" s="230">
        <v>0</v>
      </c>
      <c r="H8" s="230">
        <v>0</v>
      </c>
      <c r="I8" s="231">
        <v>0</v>
      </c>
      <c r="J8" s="232">
        <v>11</v>
      </c>
      <c r="K8" s="233">
        <v>0</v>
      </c>
      <c r="L8" s="234">
        <v>0</v>
      </c>
      <c r="M8" s="235">
        <v>11</v>
      </c>
      <c r="N8" s="236">
        <v>4</v>
      </c>
      <c r="O8" s="236">
        <v>0</v>
      </c>
      <c r="P8" s="46">
        <v>15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7"/>
      <c r="C9" s="193" t="s">
        <v>33</v>
      </c>
      <c r="D9" s="136" t="s">
        <v>33</v>
      </c>
      <c r="E9" s="229">
        <v>5</v>
      </c>
      <c r="F9" s="230">
        <v>1</v>
      </c>
      <c r="G9" s="230">
        <v>3</v>
      </c>
      <c r="H9" s="230">
        <v>2</v>
      </c>
      <c r="I9" s="231">
        <v>1</v>
      </c>
      <c r="J9" s="140">
        <v>9</v>
      </c>
      <c r="K9" s="233">
        <v>2</v>
      </c>
      <c r="L9" s="234">
        <v>2</v>
      </c>
      <c r="M9" s="235">
        <v>6</v>
      </c>
      <c r="N9" s="236">
        <v>3</v>
      </c>
      <c r="O9" s="236">
        <v>3</v>
      </c>
      <c r="P9" s="46">
        <v>12</v>
      </c>
      <c r="Q9" s="236">
        <v>2</v>
      </c>
      <c r="R9" s="237">
        <v>4</v>
      </c>
    </row>
    <row r="10" spans="1:18" s="34" customFormat="1" x14ac:dyDescent="0.25">
      <c r="A10" s="13" t="s">
        <v>140</v>
      </c>
      <c r="B10" s="337"/>
      <c r="C10" s="331" t="s">
        <v>34</v>
      </c>
      <c r="D10" s="106" t="s">
        <v>34</v>
      </c>
      <c r="E10" s="147">
        <v>4</v>
      </c>
      <c r="F10" s="148">
        <v>2</v>
      </c>
      <c r="G10" s="148">
        <v>0</v>
      </c>
      <c r="H10" s="148">
        <v>0</v>
      </c>
      <c r="I10" s="149">
        <v>0</v>
      </c>
      <c r="J10" s="108">
        <v>6</v>
      </c>
      <c r="K10" s="150">
        <v>0</v>
      </c>
      <c r="L10" s="151">
        <v>0</v>
      </c>
      <c r="M10" s="152">
        <v>5</v>
      </c>
      <c r="N10" s="153">
        <v>2</v>
      </c>
      <c r="O10" s="153">
        <v>0</v>
      </c>
      <c r="P10" s="56">
        <v>7</v>
      </c>
      <c r="Q10" s="153">
        <v>0</v>
      </c>
      <c r="R10" s="154">
        <v>0</v>
      </c>
    </row>
    <row r="11" spans="1:18" s="34" customFormat="1" x14ac:dyDescent="0.25">
      <c r="A11" s="13" t="s">
        <v>140</v>
      </c>
      <c r="B11" s="337"/>
      <c r="C11" s="329"/>
      <c r="D11" s="115" t="s">
        <v>74</v>
      </c>
      <c r="E11" s="116">
        <v>3</v>
      </c>
      <c r="F11" s="117">
        <v>1</v>
      </c>
      <c r="G11" s="117">
        <v>1</v>
      </c>
      <c r="H11" s="117">
        <v>1</v>
      </c>
      <c r="I11" s="118">
        <v>0</v>
      </c>
      <c r="J11" s="238">
        <v>4</v>
      </c>
      <c r="K11" s="119">
        <v>1</v>
      </c>
      <c r="L11" s="120">
        <v>0</v>
      </c>
      <c r="M11" s="121">
        <v>3</v>
      </c>
      <c r="N11" s="122">
        <v>1</v>
      </c>
      <c r="O11" s="122">
        <v>1</v>
      </c>
      <c r="P11" s="56">
        <v>5</v>
      </c>
      <c r="Q11" s="122">
        <v>1</v>
      </c>
      <c r="R11" s="124">
        <v>0</v>
      </c>
    </row>
    <row r="12" spans="1:18" s="34" customFormat="1" ht="15.75" thickBot="1" x14ac:dyDescent="0.3">
      <c r="A12" s="67"/>
      <c r="B12" s="337"/>
      <c r="C12" s="330"/>
      <c r="D12" s="180" t="s">
        <v>13</v>
      </c>
      <c r="E12" s="181">
        <f t="shared" ref="E12:R12" si="0">SUM(E10:E11)</f>
        <v>7</v>
      </c>
      <c r="F12" s="183">
        <f t="shared" si="0"/>
        <v>3</v>
      </c>
      <c r="G12" s="183">
        <f t="shared" si="0"/>
        <v>1</v>
      </c>
      <c r="H12" s="183">
        <f t="shared" si="0"/>
        <v>1</v>
      </c>
      <c r="I12" s="184">
        <f t="shared" si="0"/>
        <v>0</v>
      </c>
      <c r="J12" s="129">
        <f t="shared" si="0"/>
        <v>10</v>
      </c>
      <c r="K12" s="185">
        <f t="shared" si="0"/>
        <v>1</v>
      </c>
      <c r="L12" s="186">
        <f t="shared" si="0"/>
        <v>0</v>
      </c>
      <c r="M12" s="187">
        <f t="shared" si="0"/>
        <v>8</v>
      </c>
      <c r="N12" s="188">
        <f t="shared" si="0"/>
        <v>3</v>
      </c>
      <c r="O12" s="188">
        <f t="shared" si="0"/>
        <v>1</v>
      </c>
      <c r="P12" s="46">
        <f t="shared" si="0"/>
        <v>12</v>
      </c>
      <c r="Q12" s="188">
        <f t="shared" si="0"/>
        <v>1</v>
      </c>
      <c r="R12" s="207">
        <f t="shared" si="0"/>
        <v>0</v>
      </c>
    </row>
    <row r="13" spans="1:18" s="34" customFormat="1" x14ac:dyDescent="0.25">
      <c r="A13" s="13" t="s">
        <v>140</v>
      </c>
      <c r="B13" s="337"/>
      <c r="C13" s="356" t="s">
        <v>35</v>
      </c>
      <c r="D13" s="239" t="s">
        <v>35</v>
      </c>
      <c r="E13" s="147">
        <v>5</v>
      </c>
      <c r="F13" s="148">
        <v>0</v>
      </c>
      <c r="G13" s="148">
        <v>1</v>
      </c>
      <c r="H13" s="148">
        <v>1</v>
      </c>
      <c r="I13" s="149">
        <v>0</v>
      </c>
      <c r="J13" s="108">
        <v>6</v>
      </c>
      <c r="K13" s="150">
        <v>0</v>
      </c>
      <c r="L13" s="151">
        <v>1</v>
      </c>
      <c r="M13" s="152">
        <v>12</v>
      </c>
      <c r="N13" s="153">
        <v>0</v>
      </c>
      <c r="O13" s="153">
        <v>2</v>
      </c>
      <c r="P13" s="56">
        <v>14</v>
      </c>
      <c r="Q13" s="153">
        <v>0</v>
      </c>
      <c r="R13" s="154">
        <v>2</v>
      </c>
    </row>
    <row r="14" spans="1:18" s="34" customFormat="1" x14ac:dyDescent="0.25">
      <c r="A14" s="13" t="s">
        <v>140</v>
      </c>
      <c r="B14" s="337"/>
      <c r="C14" s="357"/>
      <c r="D14" s="115" t="s">
        <v>75</v>
      </c>
      <c r="E14" s="116">
        <v>3</v>
      </c>
      <c r="F14" s="117">
        <v>0</v>
      </c>
      <c r="G14" s="117">
        <v>0</v>
      </c>
      <c r="H14" s="117">
        <v>0</v>
      </c>
      <c r="I14" s="118">
        <v>0</v>
      </c>
      <c r="J14" s="117">
        <v>3</v>
      </c>
      <c r="K14" s="119">
        <v>0</v>
      </c>
      <c r="L14" s="120">
        <v>0</v>
      </c>
      <c r="M14" s="121">
        <v>4</v>
      </c>
      <c r="N14" s="122">
        <v>0</v>
      </c>
      <c r="O14" s="122">
        <v>0</v>
      </c>
      <c r="P14" s="56">
        <v>4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7"/>
      <c r="C15" s="358"/>
      <c r="D15" s="125" t="s">
        <v>13</v>
      </c>
      <c r="E15" s="181">
        <f t="shared" ref="E15:R15" si="1">SUM(E13:E14)</f>
        <v>8</v>
      </c>
      <c r="F15" s="183">
        <f t="shared" si="1"/>
        <v>0</v>
      </c>
      <c r="G15" s="183">
        <f t="shared" si="1"/>
        <v>1</v>
      </c>
      <c r="H15" s="183">
        <f t="shared" si="1"/>
        <v>1</v>
      </c>
      <c r="I15" s="184">
        <f t="shared" si="1"/>
        <v>0</v>
      </c>
      <c r="J15" s="129">
        <f t="shared" si="1"/>
        <v>9</v>
      </c>
      <c r="K15" s="185">
        <f t="shared" si="1"/>
        <v>0</v>
      </c>
      <c r="L15" s="186">
        <f t="shared" si="1"/>
        <v>1</v>
      </c>
      <c r="M15" s="187">
        <f t="shared" si="1"/>
        <v>16</v>
      </c>
      <c r="N15" s="188">
        <f t="shared" si="1"/>
        <v>0</v>
      </c>
      <c r="O15" s="188">
        <f t="shared" si="1"/>
        <v>2</v>
      </c>
      <c r="P15" s="46">
        <f t="shared" si="1"/>
        <v>18</v>
      </c>
      <c r="Q15" s="188">
        <f t="shared" si="1"/>
        <v>0</v>
      </c>
      <c r="R15" s="207">
        <f t="shared" si="1"/>
        <v>2</v>
      </c>
    </row>
    <row r="16" spans="1:18" s="34" customFormat="1" ht="15.75" thickBot="1" x14ac:dyDescent="0.3">
      <c r="A16" s="13" t="s">
        <v>140</v>
      </c>
      <c r="B16" s="337"/>
      <c r="C16" s="193" t="s">
        <v>36</v>
      </c>
      <c r="D16" s="240" t="s">
        <v>36</v>
      </c>
      <c r="E16" s="229">
        <v>5</v>
      </c>
      <c r="F16" s="230">
        <v>0</v>
      </c>
      <c r="G16" s="230">
        <v>1</v>
      </c>
      <c r="H16" s="230">
        <v>1</v>
      </c>
      <c r="I16" s="231">
        <v>0</v>
      </c>
      <c r="J16" s="140">
        <v>6</v>
      </c>
      <c r="K16" s="233">
        <v>1</v>
      </c>
      <c r="L16" s="234">
        <v>0</v>
      </c>
      <c r="M16" s="235">
        <v>9</v>
      </c>
      <c r="N16" s="236">
        <v>0</v>
      </c>
      <c r="O16" s="236">
        <v>1</v>
      </c>
      <c r="P16" s="46">
        <v>10</v>
      </c>
      <c r="Q16" s="236">
        <v>1</v>
      </c>
      <c r="R16" s="237">
        <v>0</v>
      </c>
    </row>
    <row r="17" spans="1:18" s="34" customFormat="1" ht="15.75" thickBot="1" x14ac:dyDescent="0.3">
      <c r="A17" s="13" t="s">
        <v>140</v>
      </c>
      <c r="B17" s="337"/>
      <c r="C17" s="135" t="s">
        <v>31</v>
      </c>
      <c r="D17" s="209" t="s">
        <v>31</v>
      </c>
      <c r="E17" s="229">
        <v>8</v>
      </c>
      <c r="F17" s="230">
        <v>1</v>
      </c>
      <c r="G17" s="230">
        <v>1</v>
      </c>
      <c r="H17" s="230">
        <v>1</v>
      </c>
      <c r="I17" s="231">
        <v>0</v>
      </c>
      <c r="J17" s="140">
        <v>10</v>
      </c>
      <c r="K17" s="233">
        <v>0</v>
      </c>
      <c r="L17" s="234">
        <v>1</v>
      </c>
      <c r="M17" s="235">
        <v>11</v>
      </c>
      <c r="N17" s="236">
        <v>1</v>
      </c>
      <c r="O17" s="236">
        <v>2</v>
      </c>
      <c r="P17" s="46">
        <v>14</v>
      </c>
      <c r="Q17" s="236">
        <v>0</v>
      </c>
      <c r="R17" s="237">
        <v>2</v>
      </c>
    </row>
    <row r="18" spans="1:18" s="34" customFormat="1" x14ac:dyDescent="0.25">
      <c r="A18" s="13" t="s">
        <v>140</v>
      </c>
      <c r="B18" s="337"/>
      <c r="C18" s="356" t="s">
        <v>37</v>
      </c>
      <c r="D18" s="106" t="s">
        <v>76</v>
      </c>
      <c r="E18" s="147">
        <v>3</v>
      </c>
      <c r="F18" s="148">
        <v>0</v>
      </c>
      <c r="G18" s="148">
        <v>0</v>
      </c>
      <c r="H18" s="148">
        <v>0</v>
      </c>
      <c r="I18" s="149">
        <v>0</v>
      </c>
      <c r="J18" s="108">
        <v>3</v>
      </c>
      <c r="K18" s="150">
        <v>0</v>
      </c>
      <c r="L18" s="151">
        <v>2</v>
      </c>
      <c r="M18" s="152">
        <v>4</v>
      </c>
      <c r="N18" s="153">
        <v>0</v>
      </c>
      <c r="O18" s="153">
        <v>0</v>
      </c>
      <c r="P18" s="56">
        <v>4</v>
      </c>
      <c r="Q18" s="153">
        <v>0</v>
      </c>
      <c r="R18" s="154">
        <v>3</v>
      </c>
    </row>
    <row r="19" spans="1:18" s="34" customFormat="1" x14ac:dyDescent="0.25">
      <c r="A19" s="13" t="s">
        <v>140</v>
      </c>
      <c r="B19" s="337"/>
      <c r="C19" s="357"/>
      <c r="D19" s="206" t="s">
        <v>77</v>
      </c>
      <c r="E19" s="116">
        <v>3</v>
      </c>
      <c r="F19" s="117">
        <v>1</v>
      </c>
      <c r="G19" s="117">
        <v>0</v>
      </c>
      <c r="H19" s="117">
        <v>0</v>
      </c>
      <c r="I19" s="118">
        <v>0</v>
      </c>
      <c r="J19" s="117">
        <v>4</v>
      </c>
      <c r="K19" s="119">
        <v>0</v>
      </c>
      <c r="L19" s="120">
        <v>0</v>
      </c>
      <c r="M19" s="121">
        <v>5</v>
      </c>
      <c r="N19" s="122">
        <v>2</v>
      </c>
      <c r="O19" s="122">
        <v>0</v>
      </c>
      <c r="P19" s="56">
        <v>7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7"/>
      <c r="C20" s="357"/>
      <c r="D20" s="115" t="s">
        <v>37</v>
      </c>
      <c r="E20" s="116">
        <v>15</v>
      </c>
      <c r="F20" s="117">
        <v>3</v>
      </c>
      <c r="G20" s="117">
        <v>2</v>
      </c>
      <c r="H20" s="117">
        <v>2</v>
      </c>
      <c r="I20" s="118">
        <v>0</v>
      </c>
      <c r="J20" s="117">
        <v>19</v>
      </c>
      <c r="K20" s="119">
        <v>1</v>
      </c>
      <c r="L20" s="120">
        <v>2</v>
      </c>
      <c r="M20" s="121">
        <v>18</v>
      </c>
      <c r="N20" s="122">
        <v>4</v>
      </c>
      <c r="O20" s="122">
        <v>2</v>
      </c>
      <c r="P20" s="56">
        <v>24</v>
      </c>
      <c r="Q20" s="122">
        <v>1</v>
      </c>
      <c r="R20" s="124">
        <v>3</v>
      </c>
    </row>
    <row r="21" spans="1:18" s="34" customFormat="1" ht="15.75" thickBot="1" x14ac:dyDescent="0.3">
      <c r="B21" s="337"/>
      <c r="C21" s="357"/>
      <c r="D21" s="241" t="s">
        <v>13</v>
      </c>
      <c r="E21" s="126">
        <f t="shared" ref="E21:R21" si="2">SUM(E18:E20)</f>
        <v>21</v>
      </c>
      <c r="F21" s="127">
        <f t="shared" si="2"/>
        <v>4</v>
      </c>
      <c r="G21" s="127">
        <f t="shared" si="2"/>
        <v>2</v>
      </c>
      <c r="H21" s="127">
        <f t="shared" si="2"/>
        <v>2</v>
      </c>
      <c r="I21" s="128">
        <f t="shared" si="2"/>
        <v>0</v>
      </c>
      <c r="J21" s="127">
        <f t="shared" si="2"/>
        <v>26</v>
      </c>
      <c r="K21" s="130">
        <f t="shared" si="2"/>
        <v>1</v>
      </c>
      <c r="L21" s="131">
        <f t="shared" si="2"/>
        <v>4</v>
      </c>
      <c r="M21" s="132">
        <f t="shared" si="2"/>
        <v>27</v>
      </c>
      <c r="N21" s="133">
        <f t="shared" si="2"/>
        <v>6</v>
      </c>
      <c r="O21" s="133">
        <f t="shared" si="2"/>
        <v>2</v>
      </c>
      <c r="P21" s="96">
        <f t="shared" si="2"/>
        <v>35</v>
      </c>
      <c r="Q21" s="133">
        <f t="shared" si="2"/>
        <v>1</v>
      </c>
      <c r="R21" s="134">
        <f t="shared" si="2"/>
        <v>6</v>
      </c>
    </row>
    <row r="22" spans="1:18" s="34" customFormat="1" ht="16.5" customHeight="1" x14ac:dyDescent="0.25">
      <c r="B22" s="337"/>
      <c r="C22" s="361" t="s">
        <v>99</v>
      </c>
      <c r="D22" s="362"/>
      <c r="E22" s="156">
        <f t="shared" ref="E22:R22" si="3">E21+E17+E16+E15+E12+E9+E8</f>
        <v>62</v>
      </c>
      <c r="F22" s="99">
        <f t="shared" si="3"/>
        <v>12</v>
      </c>
      <c r="G22" s="99">
        <f t="shared" si="3"/>
        <v>9</v>
      </c>
      <c r="H22" s="99">
        <f t="shared" si="3"/>
        <v>8</v>
      </c>
      <c r="I22" s="99">
        <f t="shared" si="3"/>
        <v>1</v>
      </c>
      <c r="J22" s="99">
        <f t="shared" si="3"/>
        <v>81</v>
      </c>
      <c r="K22" s="99">
        <f t="shared" si="3"/>
        <v>5</v>
      </c>
      <c r="L22" s="157">
        <f t="shared" si="3"/>
        <v>8</v>
      </c>
      <c r="M22" s="156">
        <f t="shared" si="3"/>
        <v>88</v>
      </c>
      <c r="N22" s="99">
        <f t="shared" si="3"/>
        <v>17</v>
      </c>
      <c r="O22" s="99">
        <f t="shared" si="3"/>
        <v>11</v>
      </c>
      <c r="P22" s="99">
        <f t="shared" si="3"/>
        <v>116</v>
      </c>
      <c r="Q22" s="99">
        <f t="shared" si="3"/>
        <v>5</v>
      </c>
      <c r="R22" s="100">
        <f t="shared" si="3"/>
        <v>14</v>
      </c>
    </row>
    <row r="23" spans="1:18" s="34" customFormat="1" ht="15.75" thickBot="1" x14ac:dyDescent="0.3">
      <c r="B23" s="338"/>
      <c r="C23" s="359" t="s">
        <v>100</v>
      </c>
      <c r="D23" s="360"/>
      <c r="E23" s="268">
        <f>IF(ISERROR(E22/(E22+F22+G22)),0,(E22/(E22+F22+G22)))</f>
        <v>0.74698795180722888</v>
      </c>
      <c r="F23" s="269">
        <f>IF(ISERROR(F22/(E22+F22+G22)),0,(F22/(E22+F22+G22)))</f>
        <v>0.14457831325301204</v>
      </c>
      <c r="G23" s="270">
        <f>IF(1-E23-F23=1,IF(G22=0,0,1),1-E23-F23)</f>
        <v>0.10843373493975908</v>
      </c>
      <c r="H23" s="270">
        <f>IF(ISERROR(H22/G22),0,(H22/G22))</f>
        <v>0.88888888888888884</v>
      </c>
      <c r="I23" s="270">
        <f>IF(1-H23=1,IF(I22=0,0,1),1-H23)</f>
        <v>0.11111111111111116</v>
      </c>
      <c r="J23" s="270"/>
      <c r="K23" s="270">
        <f>IF(ISERROR(K22/J22),0,K22/J22)</f>
        <v>6.1728395061728392E-2</v>
      </c>
      <c r="L23" s="271">
        <f>IF(ISERROR(L22/J22),0,(L22/J22))</f>
        <v>9.8765432098765427E-2</v>
      </c>
      <c r="M23" s="268">
        <f>IF(ISERROR(M22/P22),0,(M22/P22))</f>
        <v>0.75862068965517238</v>
      </c>
      <c r="N23" s="270">
        <f>IF(ISERROR(N22/P22),0,(N22/P22))</f>
        <v>0.14655172413793102</v>
      </c>
      <c r="O23" s="270">
        <f>IF(1-M23-N23=1,IF(O22=0,0,1),1-M23-N23)</f>
        <v>9.4827586206896602E-2</v>
      </c>
      <c r="P23" s="270"/>
      <c r="Q23" s="270">
        <f>IF(ISERROR(Q22/P22),0,(Q22/P22))</f>
        <v>4.3103448275862072E-2</v>
      </c>
      <c r="R23" s="272">
        <f>IF(ISERROR(R22/P22),0,(R22/P22))</f>
        <v>0.1206896551724138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01" t="s">
        <v>128</v>
      </c>
      <c r="C25" s="302"/>
      <c r="D25" s="302"/>
      <c r="E25" s="302"/>
      <c r="F25" s="302"/>
      <c r="G25" s="302"/>
      <c r="H25" s="302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5" t="s">
        <v>0</v>
      </c>
      <c r="C27" s="315" t="s">
        <v>97</v>
      </c>
      <c r="D27" s="315" t="s">
        <v>98</v>
      </c>
      <c r="E27" s="318" t="s">
        <v>116</v>
      </c>
      <c r="F27" s="318"/>
      <c r="G27" s="318"/>
      <c r="H27" s="318"/>
      <c r="I27" s="318"/>
      <c r="J27" s="318"/>
      <c r="K27" s="318"/>
      <c r="L27" s="318"/>
      <c r="M27" s="319" t="s">
        <v>126</v>
      </c>
      <c r="N27" s="318"/>
      <c r="O27" s="318"/>
      <c r="P27" s="318"/>
      <c r="Q27" s="318"/>
      <c r="R27" s="318"/>
    </row>
    <row r="28" spans="1:18" s="34" customFormat="1" ht="15" customHeight="1" x14ac:dyDescent="0.25">
      <c r="B28" s="316"/>
      <c r="C28" s="316"/>
      <c r="D28" s="316"/>
      <c r="E28" s="320" t="s">
        <v>1</v>
      </c>
      <c r="F28" s="321" t="s">
        <v>2</v>
      </c>
      <c r="G28" s="321" t="s">
        <v>3</v>
      </c>
      <c r="H28" s="322" t="s">
        <v>6</v>
      </c>
      <c r="I28" s="323"/>
      <c r="J28" s="324" t="s">
        <v>118</v>
      </c>
      <c r="K28" s="326" t="s">
        <v>6</v>
      </c>
      <c r="L28" s="327"/>
      <c r="M28" s="328" t="s">
        <v>1</v>
      </c>
      <c r="N28" s="321" t="s">
        <v>2</v>
      </c>
      <c r="O28" s="321" t="s">
        <v>3</v>
      </c>
      <c r="P28" s="324" t="s">
        <v>117</v>
      </c>
      <c r="Q28" s="326" t="s">
        <v>6</v>
      </c>
      <c r="R28" s="327"/>
    </row>
    <row r="29" spans="1:18" s="34" customFormat="1" ht="96.75" thickBot="1" x14ac:dyDescent="0.3">
      <c r="B29" s="316"/>
      <c r="C29" s="316"/>
      <c r="D29" s="316"/>
      <c r="E29" s="320"/>
      <c r="F29" s="321"/>
      <c r="G29" s="321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8"/>
      <c r="N29" s="321"/>
      <c r="O29" s="321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7"/>
      <c r="C30" s="317"/>
      <c r="D30" s="317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3</v>
      </c>
      <c r="F31" s="230">
        <v>1</v>
      </c>
      <c r="G31" s="230">
        <v>0</v>
      </c>
      <c r="H31" s="230">
        <v>0</v>
      </c>
      <c r="I31" s="231">
        <v>0</v>
      </c>
      <c r="J31" s="232">
        <v>4</v>
      </c>
      <c r="K31" s="233">
        <v>0</v>
      </c>
      <c r="L31" s="234">
        <v>0</v>
      </c>
      <c r="M31" s="235">
        <v>4</v>
      </c>
      <c r="N31" s="236">
        <v>1</v>
      </c>
      <c r="O31" s="236">
        <v>0</v>
      </c>
      <c r="P31" s="46">
        <v>5</v>
      </c>
      <c r="Q31" s="236">
        <v>0</v>
      </c>
      <c r="R31" s="237">
        <v>0</v>
      </c>
    </row>
    <row r="32" spans="1:18" s="34" customFormat="1" ht="15.75" thickBot="1" x14ac:dyDescent="0.3">
      <c r="A32" s="13" t="s">
        <v>140</v>
      </c>
      <c r="B32" s="337"/>
      <c r="C32" s="193" t="s">
        <v>33</v>
      </c>
      <c r="D32" s="136" t="s">
        <v>33</v>
      </c>
      <c r="E32" s="229">
        <v>7</v>
      </c>
      <c r="F32" s="230">
        <v>2</v>
      </c>
      <c r="G32" s="230">
        <v>1</v>
      </c>
      <c r="H32" s="230">
        <v>1</v>
      </c>
      <c r="I32" s="231">
        <v>0</v>
      </c>
      <c r="J32" s="140">
        <v>9</v>
      </c>
      <c r="K32" s="233">
        <v>1</v>
      </c>
      <c r="L32" s="234">
        <v>2</v>
      </c>
      <c r="M32" s="235">
        <v>12</v>
      </c>
      <c r="N32" s="236">
        <v>4</v>
      </c>
      <c r="O32" s="236">
        <v>1</v>
      </c>
      <c r="P32" s="46">
        <v>17</v>
      </c>
      <c r="Q32" s="236">
        <v>1</v>
      </c>
      <c r="R32" s="237">
        <v>5</v>
      </c>
    </row>
    <row r="33" spans="1:18" s="34" customFormat="1" x14ac:dyDescent="0.25">
      <c r="A33" s="13" t="s">
        <v>140</v>
      </c>
      <c r="B33" s="337"/>
      <c r="C33" s="331" t="s">
        <v>34</v>
      </c>
      <c r="D33" s="106" t="s">
        <v>34</v>
      </c>
      <c r="E33" s="147">
        <v>10</v>
      </c>
      <c r="F33" s="148">
        <v>1</v>
      </c>
      <c r="G33" s="148">
        <v>0</v>
      </c>
      <c r="H33" s="148">
        <v>0</v>
      </c>
      <c r="I33" s="149">
        <v>0</v>
      </c>
      <c r="J33" s="108">
        <v>11</v>
      </c>
      <c r="K33" s="150">
        <v>0</v>
      </c>
      <c r="L33" s="151">
        <v>0</v>
      </c>
      <c r="M33" s="152">
        <v>11</v>
      </c>
      <c r="N33" s="153">
        <v>1</v>
      </c>
      <c r="O33" s="153">
        <v>0</v>
      </c>
      <c r="P33" s="56">
        <v>12</v>
      </c>
      <c r="Q33" s="153">
        <v>0</v>
      </c>
      <c r="R33" s="154">
        <v>0</v>
      </c>
    </row>
    <row r="34" spans="1:18" s="34" customFormat="1" x14ac:dyDescent="0.25">
      <c r="A34" s="13" t="s">
        <v>140</v>
      </c>
      <c r="B34" s="337"/>
      <c r="C34" s="329"/>
      <c r="D34" s="115" t="s">
        <v>74</v>
      </c>
      <c r="E34" s="116">
        <v>1</v>
      </c>
      <c r="F34" s="117">
        <v>1</v>
      </c>
      <c r="G34" s="117">
        <v>0</v>
      </c>
      <c r="H34" s="117">
        <v>0</v>
      </c>
      <c r="I34" s="118">
        <v>0</v>
      </c>
      <c r="J34" s="238">
        <v>1</v>
      </c>
      <c r="K34" s="119">
        <v>1</v>
      </c>
      <c r="L34" s="120">
        <v>0</v>
      </c>
      <c r="M34" s="121">
        <v>1</v>
      </c>
      <c r="N34" s="122">
        <v>1</v>
      </c>
      <c r="O34" s="122">
        <v>0</v>
      </c>
      <c r="P34" s="56">
        <v>2</v>
      </c>
      <c r="Q34" s="122">
        <v>2</v>
      </c>
      <c r="R34" s="124">
        <v>0</v>
      </c>
    </row>
    <row r="35" spans="1:18" s="34" customFormat="1" ht="15.75" thickBot="1" x14ac:dyDescent="0.3">
      <c r="A35" s="67"/>
      <c r="B35" s="337"/>
      <c r="C35" s="330"/>
      <c r="D35" s="180" t="s">
        <v>13</v>
      </c>
      <c r="E35" s="181">
        <f t="shared" ref="E35:R35" si="4">SUM(E33:E34)</f>
        <v>11</v>
      </c>
      <c r="F35" s="183">
        <f t="shared" si="4"/>
        <v>2</v>
      </c>
      <c r="G35" s="183">
        <f t="shared" si="4"/>
        <v>0</v>
      </c>
      <c r="H35" s="183">
        <f t="shared" si="4"/>
        <v>0</v>
      </c>
      <c r="I35" s="184">
        <f t="shared" si="4"/>
        <v>0</v>
      </c>
      <c r="J35" s="129">
        <f t="shared" si="4"/>
        <v>12</v>
      </c>
      <c r="K35" s="185">
        <f t="shared" si="4"/>
        <v>1</v>
      </c>
      <c r="L35" s="186">
        <f t="shared" si="4"/>
        <v>0</v>
      </c>
      <c r="M35" s="187">
        <f t="shared" si="4"/>
        <v>12</v>
      </c>
      <c r="N35" s="188">
        <f t="shared" si="4"/>
        <v>2</v>
      </c>
      <c r="O35" s="188">
        <f t="shared" si="4"/>
        <v>0</v>
      </c>
      <c r="P35" s="46">
        <f t="shared" si="4"/>
        <v>14</v>
      </c>
      <c r="Q35" s="188">
        <f t="shared" si="4"/>
        <v>2</v>
      </c>
      <c r="R35" s="207">
        <f t="shared" si="4"/>
        <v>0</v>
      </c>
    </row>
    <row r="36" spans="1:18" s="34" customFormat="1" x14ac:dyDescent="0.25">
      <c r="A36" s="13" t="s">
        <v>140</v>
      </c>
      <c r="B36" s="337"/>
      <c r="C36" s="356" t="s">
        <v>35</v>
      </c>
      <c r="D36" s="239" t="s">
        <v>35</v>
      </c>
      <c r="E36" s="147">
        <v>4</v>
      </c>
      <c r="F36" s="148">
        <v>0</v>
      </c>
      <c r="G36" s="148">
        <v>1</v>
      </c>
      <c r="H36" s="148">
        <v>1</v>
      </c>
      <c r="I36" s="149">
        <v>0</v>
      </c>
      <c r="J36" s="108">
        <v>5</v>
      </c>
      <c r="K36" s="150">
        <v>0</v>
      </c>
      <c r="L36" s="151">
        <v>1</v>
      </c>
      <c r="M36" s="152">
        <v>8</v>
      </c>
      <c r="N36" s="153">
        <v>0</v>
      </c>
      <c r="O36" s="153">
        <v>2</v>
      </c>
      <c r="P36" s="56">
        <v>10</v>
      </c>
      <c r="Q36" s="153">
        <v>0</v>
      </c>
      <c r="R36" s="154">
        <v>2</v>
      </c>
    </row>
    <row r="37" spans="1:18" s="34" customFormat="1" x14ac:dyDescent="0.25">
      <c r="A37" s="13" t="s">
        <v>140</v>
      </c>
      <c r="B37" s="337"/>
      <c r="C37" s="357"/>
      <c r="D37" s="115" t="s">
        <v>75</v>
      </c>
      <c r="E37" s="116">
        <v>1</v>
      </c>
      <c r="F37" s="117">
        <v>0</v>
      </c>
      <c r="G37" s="117">
        <v>0</v>
      </c>
      <c r="H37" s="117">
        <v>0</v>
      </c>
      <c r="I37" s="118">
        <v>0</v>
      </c>
      <c r="J37" s="117">
        <v>1</v>
      </c>
      <c r="K37" s="119">
        <v>0</v>
      </c>
      <c r="L37" s="120">
        <v>0</v>
      </c>
      <c r="M37" s="121">
        <v>1</v>
      </c>
      <c r="N37" s="122">
        <v>0</v>
      </c>
      <c r="O37" s="122">
        <v>0</v>
      </c>
      <c r="P37" s="56">
        <v>1</v>
      </c>
      <c r="Q37" s="122">
        <v>0</v>
      </c>
      <c r="R37" s="124">
        <v>0</v>
      </c>
    </row>
    <row r="38" spans="1:18" s="34" customFormat="1" ht="15.75" thickBot="1" x14ac:dyDescent="0.3">
      <c r="A38" s="67"/>
      <c r="B38" s="337"/>
      <c r="C38" s="358"/>
      <c r="D38" s="125" t="s">
        <v>13</v>
      </c>
      <c r="E38" s="181">
        <f t="shared" ref="E38:R38" si="5">SUM(E36:E37)</f>
        <v>5</v>
      </c>
      <c r="F38" s="183">
        <f t="shared" si="5"/>
        <v>0</v>
      </c>
      <c r="G38" s="183">
        <f t="shared" si="5"/>
        <v>1</v>
      </c>
      <c r="H38" s="183">
        <f t="shared" si="5"/>
        <v>1</v>
      </c>
      <c r="I38" s="184">
        <f t="shared" si="5"/>
        <v>0</v>
      </c>
      <c r="J38" s="129">
        <f t="shared" si="5"/>
        <v>6</v>
      </c>
      <c r="K38" s="185">
        <f t="shared" si="5"/>
        <v>0</v>
      </c>
      <c r="L38" s="186">
        <f t="shared" si="5"/>
        <v>1</v>
      </c>
      <c r="M38" s="187">
        <f t="shared" si="5"/>
        <v>9</v>
      </c>
      <c r="N38" s="188">
        <f t="shared" si="5"/>
        <v>0</v>
      </c>
      <c r="O38" s="188">
        <f t="shared" si="5"/>
        <v>2</v>
      </c>
      <c r="P38" s="46">
        <f t="shared" si="5"/>
        <v>11</v>
      </c>
      <c r="Q38" s="188">
        <f t="shared" si="5"/>
        <v>0</v>
      </c>
      <c r="R38" s="207">
        <f t="shared" si="5"/>
        <v>2</v>
      </c>
    </row>
    <row r="39" spans="1:18" s="34" customFormat="1" ht="15.75" thickBot="1" x14ac:dyDescent="0.3">
      <c r="A39" s="13" t="s">
        <v>140</v>
      </c>
      <c r="B39" s="337"/>
      <c r="C39" s="193" t="s">
        <v>36</v>
      </c>
      <c r="D39" s="240" t="s">
        <v>36</v>
      </c>
      <c r="E39" s="229">
        <v>4</v>
      </c>
      <c r="F39" s="230">
        <v>3</v>
      </c>
      <c r="G39" s="230">
        <v>1</v>
      </c>
      <c r="H39" s="230">
        <v>1</v>
      </c>
      <c r="I39" s="231">
        <v>0</v>
      </c>
      <c r="J39" s="140">
        <v>8</v>
      </c>
      <c r="K39" s="233">
        <v>1</v>
      </c>
      <c r="L39" s="234">
        <v>0</v>
      </c>
      <c r="M39" s="235">
        <v>5</v>
      </c>
      <c r="N39" s="236">
        <v>6</v>
      </c>
      <c r="O39" s="236">
        <v>1</v>
      </c>
      <c r="P39" s="46">
        <v>12</v>
      </c>
      <c r="Q39" s="236">
        <v>1</v>
      </c>
      <c r="R39" s="237">
        <v>0</v>
      </c>
    </row>
    <row r="40" spans="1:18" s="34" customFormat="1" ht="15.75" thickBot="1" x14ac:dyDescent="0.3">
      <c r="A40" s="13" t="s">
        <v>140</v>
      </c>
      <c r="B40" s="337"/>
      <c r="C40" s="135" t="s">
        <v>31</v>
      </c>
      <c r="D40" s="209" t="s">
        <v>31</v>
      </c>
      <c r="E40" s="229">
        <v>13</v>
      </c>
      <c r="F40" s="230">
        <v>2</v>
      </c>
      <c r="G40" s="230">
        <v>0</v>
      </c>
      <c r="H40" s="230">
        <v>0</v>
      </c>
      <c r="I40" s="231">
        <v>0</v>
      </c>
      <c r="J40" s="140">
        <v>15</v>
      </c>
      <c r="K40" s="233">
        <v>0</v>
      </c>
      <c r="L40" s="234">
        <v>1</v>
      </c>
      <c r="M40" s="235">
        <v>16</v>
      </c>
      <c r="N40" s="236">
        <v>3</v>
      </c>
      <c r="O40" s="236">
        <v>0</v>
      </c>
      <c r="P40" s="46">
        <v>19</v>
      </c>
      <c r="Q40" s="236">
        <v>0</v>
      </c>
      <c r="R40" s="237">
        <v>1</v>
      </c>
    </row>
    <row r="41" spans="1:18" s="34" customFormat="1" x14ac:dyDescent="0.25">
      <c r="A41" s="13" t="s">
        <v>140</v>
      </c>
      <c r="B41" s="337"/>
      <c r="C41" s="356" t="s">
        <v>37</v>
      </c>
      <c r="D41" s="106" t="s">
        <v>76</v>
      </c>
      <c r="E41" s="147">
        <v>5</v>
      </c>
      <c r="F41" s="148">
        <v>1</v>
      </c>
      <c r="G41" s="148">
        <v>0</v>
      </c>
      <c r="H41" s="148">
        <v>0</v>
      </c>
      <c r="I41" s="149">
        <v>0</v>
      </c>
      <c r="J41" s="108">
        <v>5</v>
      </c>
      <c r="K41" s="150">
        <v>0</v>
      </c>
      <c r="L41" s="151">
        <v>1</v>
      </c>
      <c r="M41" s="152">
        <v>6</v>
      </c>
      <c r="N41" s="153">
        <v>1</v>
      </c>
      <c r="O41" s="153">
        <v>0</v>
      </c>
      <c r="P41" s="56">
        <v>7</v>
      </c>
      <c r="Q41" s="153">
        <v>0</v>
      </c>
      <c r="R41" s="154">
        <v>1</v>
      </c>
    </row>
    <row r="42" spans="1:18" s="34" customFormat="1" x14ac:dyDescent="0.25">
      <c r="A42" s="13" t="s">
        <v>140</v>
      </c>
      <c r="B42" s="337"/>
      <c r="C42" s="357"/>
      <c r="D42" s="206" t="s">
        <v>77</v>
      </c>
      <c r="E42" s="116">
        <v>0</v>
      </c>
      <c r="F42" s="117">
        <v>1</v>
      </c>
      <c r="G42" s="117">
        <v>0</v>
      </c>
      <c r="H42" s="117">
        <v>0</v>
      </c>
      <c r="I42" s="118">
        <v>0</v>
      </c>
      <c r="J42" s="117">
        <v>1</v>
      </c>
      <c r="K42" s="119">
        <v>0</v>
      </c>
      <c r="L42" s="120">
        <v>1</v>
      </c>
      <c r="M42" s="121">
        <v>0</v>
      </c>
      <c r="N42" s="122">
        <v>1</v>
      </c>
      <c r="O42" s="122">
        <v>0</v>
      </c>
      <c r="P42" s="56">
        <v>1</v>
      </c>
      <c r="Q42" s="122">
        <v>0</v>
      </c>
      <c r="R42" s="124">
        <v>1</v>
      </c>
    </row>
    <row r="43" spans="1:18" s="34" customFormat="1" x14ac:dyDescent="0.25">
      <c r="A43" s="13" t="s">
        <v>140</v>
      </c>
      <c r="B43" s="337"/>
      <c r="C43" s="357"/>
      <c r="D43" s="115" t="s">
        <v>37</v>
      </c>
      <c r="E43" s="116">
        <v>13</v>
      </c>
      <c r="F43" s="117">
        <v>0</v>
      </c>
      <c r="G43" s="117">
        <v>1</v>
      </c>
      <c r="H43" s="117">
        <v>1</v>
      </c>
      <c r="I43" s="118">
        <v>0</v>
      </c>
      <c r="J43" s="117">
        <v>14</v>
      </c>
      <c r="K43" s="119">
        <v>1</v>
      </c>
      <c r="L43" s="120">
        <v>0</v>
      </c>
      <c r="M43" s="121">
        <v>20</v>
      </c>
      <c r="N43" s="122">
        <v>0</v>
      </c>
      <c r="O43" s="122">
        <v>1</v>
      </c>
      <c r="P43" s="56">
        <v>21</v>
      </c>
      <c r="Q43" s="122">
        <v>1</v>
      </c>
      <c r="R43" s="124">
        <v>0</v>
      </c>
    </row>
    <row r="44" spans="1:18" s="34" customFormat="1" ht="15.75" thickBot="1" x14ac:dyDescent="0.3">
      <c r="B44" s="337"/>
      <c r="C44" s="357"/>
      <c r="D44" s="241" t="s">
        <v>13</v>
      </c>
      <c r="E44" s="126">
        <f t="shared" ref="E44:R44" si="6">SUM(E41:E43)</f>
        <v>18</v>
      </c>
      <c r="F44" s="127">
        <f t="shared" si="6"/>
        <v>2</v>
      </c>
      <c r="G44" s="127">
        <f t="shared" si="6"/>
        <v>1</v>
      </c>
      <c r="H44" s="127">
        <f t="shared" si="6"/>
        <v>1</v>
      </c>
      <c r="I44" s="128">
        <f t="shared" si="6"/>
        <v>0</v>
      </c>
      <c r="J44" s="127">
        <f t="shared" si="6"/>
        <v>20</v>
      </c>
      <c r="K44" s="130">
        <f t="shared" si="6"/>
        <v>1</v>
      </c>
      <c r="L44" s="131">
        <f t="shared" si="6"/>
        <v>2</v>
      </c>
      <c r="M44" s="132">
        <f t="shared" si="6"/>
        <v>26</v>
      </c>
      <c r="N44" s="133">
        <f t="shared" si="6"/>
        <v>2</v>
      </c>
      <c r="O44" s="133">
        <f t="shared" si="6"/>
        <v>1</v>
      </c>
      <c r="P44" s="96">
        <f t="shared" si="6"/>
        <v>29</v>
      </c>
      <c r="Q44" s="133">
        <f t="shared" si="6"/>
        <v>1</v>
      </c>
      <c r="R44" s="134">
        <f t="shared" si="6"/>
        <v>2</v>
      </c>
    </row>
    <row r="45" spans="1:18" s="34" customFormat="1" x14ac:dyDescent="0.25">
      <c r="B45" s="337"/>
      <c r="C45" s="361" t="s">
        <v>99</v>
      </c>
      <c r="D45" s="362"/>
      <c r="E45" s="156">
        <f t="shared" ref="E45:R45" si="7">E44+E40+E39+E38+E35+E32+E31</f>
        <v>61</v>
      </c>
      <c r="F45" s="99">
        <f t="shared" si="7"/>
        <v>12</v>
      </c>
      <c r="G45" s="99">
        <f t="shared" si="7"/>
        <v>4</v>
      </c>
      <c r="H45" s="99">
        <f t="shared" si="7"/>
        <v>4</v>
      </c>
      <c r="I45" s="99">
        <f t="shared" si="7"/>
        <v>0</v>
      </c>
      <c r="J45" s="99">
        <f t="shared" si="7"/>
        <v>74</v>
      </c>
      <c r="K45" s="99">
        <f t="shared" si="7"/>
        <v>4</v>
      </c>
      <c r="L45" s="157">
        <f t="shared" si="7"/>
        <v>6</v>
      </c>
      <c r="M45" s="156">
        <f t="shared" si="7"/>
        <v>84</v>
      </c>
      <c r="N45" s="99">
        <f t="shared" si="7"/>
        <v>18</v>
      </c>
      <c r="O45" s="99">
        <f t="shared" si="7"/>
        <v>5</v>
      </c>
      <c r="P45" s="99">
        <f t="shared" si="7"/>
        <v>107</v>
      </c>
      <c r="Q45" s="99">
        <f t="shared" si="7"/>
        <v>5</v>
      </c>
      <c r="R45" s="100">
        <f t="shared" si="7"/>
        <v>10</v>
      </c>
    </row>
    <row r="46" spans="1:18" s="34" customFormat="1" ht="15.75" thickBot="1" x14ac:dyDescent="0.3">
      <c r="B46" s="338"/>
      <c r="C46" s="359" t="s">
        <v>100</v>
      </c>
      <c r="D46" s="360"/>
      <c r="E46" s="268">
        <f>IF(ISERROR(E45/(E45+F45+G45)),0,(E45/(E45+F45+G45)))</f>
        <v>0.79220779220779225</v>
      </c>
      <c r="F46" s="269">
        <f>IF(ISERROR(F45/(E45+F45+G45)),0,(F45/(E45+F45+G45)))</f>
        <v>0.15584415584415584</v>
      </c>
      <c r="G46" s="270">
        <f>IF(1-E46-F46=1,IF(G45=0,0,1),1-E46-F46)</f>
        <v>5.194805194805191E-2</v>
      </c>
      <c r="H46" s="270">
        <f>IF(ISERROR(H45/G45),0,(H45/G45))</f>
        <v>1</v>
      </c>
      <c r="I46" s="270">
        <f>IF(1-H46,IF(I45=0,0,1),1-H46)</f>
        <v>0</v>
      </c>
      <c r="J46" s="270"/>
      <c r="K46" s="270">
        <f>IF(ISERROR(K45/J45),0,(K45/J45))</f>
        <v>5.4054054054054057E-2</v>
      </c>
      <c r="L46" s="271">
        <f>IF(ISERROR(L45/J45),0,(L45/J45))</f>
        <v>8.1081081081081086E-2</v>
      </c>
      <c r="M46" s="268">
        <f>IF(ISERROR(M45/P45),0,(M45/P45))</f>
        <v>0.78504672897196259</v>
      </c>
      <c r="N46" s="270">
        <f>IF(ISERROR(N45/P45),0,(N45/P45))</f>
        <v>0.16822429906542055</v>
      </c>
      <c r="O46" s="270">
        <f>IF(1-M46-N46=1,IF(O45=0,0,1),1-M46-N46)</f>
        <v>4.6728971962616855E-2</v>
      </c>
      <c r="P46" s="270"/>
      <c r="Q46" s="270">
        <f>IF(ISERROR(Q45/P45),0,(Q45/P45))</f>
        <v>4.6728971962616821E-2</v>
      </c>
      <c r="R46" s="272">
        <f>IF(ISERROR(R45/P45),0,(R45/P45))</f>
        <v>9.3457943925233641E-2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18" t="s">
        <v>114</v>
      </c>
      <c r="D4" s="318"/>
      <c r="E4" s="318"/>
      <c r="F4" s="318"/>
      <c r="G4" s="318"/>
      <c r="H4" s="318"/>
      <c r="I4" s="318"/>
      <c r="J4" s="318"/>
      <c r="K4" s="319" t="s">
        <v>115</v>
      </c>
      <c r="L4" s="318"/>
      <c r="M4" s="318"/>
      <c r="N4" s="318"/>
      <c r="O4" s="318"/>
      <c r="P4" s="318"/>
    </row>
    <row r="5" spans="2:16" s="22" customFormat="1" ht="15" customHeight="1" x14ac:dyDescent="0.25">
      <c r="B5" s="364"/>
      <c r="C5" s="320" t="s">
        <v>1</v>
      </c>
      <c r="D5" s="321" t="s">
        <v>2</v>
      </c>
      <c r="E5" s="321" t="s">
        <v>3</v>
      </c>
      <c r="F5" s="322" t="s">
        <v>6</v>
      </c>
      <c r="G5" s="323"/>
      <c r="H5" s="324" t="s">
        <v>120</v>
      </c>
      <c r="I5" s="326" t="s">
        <v>6</v>
      </c>
      <c r="J5" s="327"/>
      <c r="K5" s="328" t="s">
        <v>1</v>
      </c>
      <c r="L5" s="321" t="s">
        <v>2</v>
      </c>
      <c r="M5" s="321" t="s">
        <v>3</v>
      </c>
      <c r="N5" s="324" t="s">
        <v>117</v>
      </c>
      <c r="O5" s="326" t="s">
        <v>6</v>
      </c>
      <c r="P5" s="327"/>
    </row>
    <row r="6" spans="2:16" s="22" customFormat="1" ht="96" customHeight="1" thickBot="1" x14ac:dyDescent="0.3">
      <c r="B6" s="364"/>
      <c r="C6" s="320"/>
      <c r="D6" s="321"/>
      <c r="E6" s="321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8"/>
      <c r="L6" s="321"/>
      <c r="M6" s="321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75</v>
      </c>
      <c r="D8" s="247">
        <f>'Banskobystrický kraj'!F24</f>
        <v>12</v>
      </c>
      <c r="E8" s="247">
        <f>'Banskobystrický kraj'!G24</f>
        <v>12</v>
      </c>
      <c r="F8" s="247">
        <f>'Banskobystrický kraj'!H24</f>
        <v>10</v>
      </c>
      <c r="G8" s="247">
        <f>'Banskobystrický kraj'!I24</f>
        <v>2</v>
      </c>
      <c r="H8" s="247">
        <f>'Banskobystrický kraj'!J24</f>
        <v>99</v>
      </c>
      <c r="I8" s="247">
        <f>'Banskobystrický kraj'!K24</f>
        <v>8</v>
      </c>
      <c r="J8" s="248">
        <f>'Banskobystrický kraj'!L24</f>
        <v>8</v>
      </c>
      <c r="K8" s="249">
        <f>'Banskobystrický kraj'!M24</f>
        <v>100</v>
      </c>
      <c r="L8" s="247">
        <f>'Banskobystrický kraj'!N24</f>
        <v>19</v>
      </c>
      <c r="M8" s="247">
        <f>'Banskobystrický kraj'!O24</f>
        <v>16</v>
      </c>
      <c r="N8" s="247">
        <f>'Banskobystrický kraj'!P24</f>
        <v>135</v>
      </c>
      <c r="O8" s="247">
        <f>'Banskobystrický kraj'!Q24</f>
        <v>10</v>
      </c>
      <c r="P8" s="248">
        <f>'Banskobystrický kraj'!R24</f>
        <v>11</v>
      </c>
    </row>
    <row r="9" spans="2:16" s="22" customFormat="1" ht="15.75" x14ac:dyDescent="0.25">
      <c r="B9" s="17" t="s">
        <v>100</v>
      </c>
      <c r="C9" s="274">
        <f>'Banskobystrický kraj'!E25</f>
        <v>0.75757575757575757</v>
      </c>
      <c r="D9" s="275">
        <f>'Banskobystrický kraj'!F25</f>
        <v>0.12121212121212122</v>
      </c>
      <c r="E9" s="275">
        <f>'Banskobystrický kraj'!G25</f>
        <v>0.12121212121212122</v>
      </c>
      <c r="F9" s="275">
        <f>'Banskobystrický kraj'!H25</f>
        <v>0.83333333333333337</v>
      </c>
      <c r="G9" s="275">
        <f>'Banskobystrický kraj'!I25</f>
        <v>0.16666666666666663</v>
      </c>
      <c r="H9" s="275"/>
      <c r="I9" s="275">
        <f>'Banskobystrický kraj'!K25</f>
        <v>8.0808080808080815E-2</v>
      </c>
      <c r="J9" s="276">
        <f>'Banskobystrický kraj'!L25</f>
        <v>8.0808080808080815E-2</v>
      </c>
      <c r="K9" s="277">
        <f>'Banskobystrický kraj'!M25</f>
        <v>0.7407407407407407</v>
      </c>
      <c r="L9" s="275">
        <f>'Banskobystrický kraj'!N25</f>
        <v>0.14074074074074075</v>
      </c>
      <c r="M9" s="275">
        <f>'Banskobystrický kraj'!O25</f>
        <v>0.11851851851851855</v>
      </c>
      <c r="N9" s="275"/>
      <c r="O9" s="275">
        <f>'Banskobystrický kraj'!Q25</f>
        <v>7.407407407407407E-2</v>
      </c>
      <c r="P9" s="276">
        <f>'Banskobystrický kraj'!R25</f>
        <v>8.1481481481481488E-2</v>
      </c>
    </row>
    <row r="10" spans="2:16" s="22" customFormat="1" ht="15.75" x14ac:dyDescent="0.25">
      <c r="B10" s="15" t="s">
        <v>106</v>
      </c>
      <c r="C10" s="250">
        <f>'Bratislavský kraj'!E18</f>
        <v>53</v>
      </c>
      <c r="D10" s="251">
        <f>'Bratislavský kraj'!F18</f>
        <v>10</v>
      </c>
      <c r="E10" s="251">
        <f>'Bratislavský kraj'!G18</f>
        <v>13</v>
      </c>
      <c r="F10" s="251">
        <f>'Bratislavský kraj'!H18</f>
        <v>13</v>
      </c>
      <c r="G10" s="251">
        <f>'Bratislavský kraj'!I18</f>
        <v>0</v>
      </c>
      <c r="H10" s="251">
        <f>'Bratislavský kraj'!J18</f>
        <v>76</v>
      </c>
      <c r="I10" s="251">
        <f>'Bratislavský kraj'!K18</f>
        <v>11</v>
      </c>
      <c r="J10" s="252">
        <f>'Bratislavský kraj'!L18</f>
        <v>11</v>
      </c>
      <c r="K10" s="253">
        <f>'Bratislavský kraj'!M18</f>
        <v>71</v>
      </c>
      <c r="L10" s="251">
        <f>'Bratislavský kraj'!N18</f>
        <v>13</v>
      </c>
      <c r="M10" s="251">
        <f>'Bratislavský kraj'!O18</f>
        <v>18</v>
      </c>
      <c r="N10" s="251">
        <f>'Bratislavský kraj'!P18</f>
        <v>102</v>
      </c>
      <c r="O10" s="251">
        <f>'Bratislavský kraj'!Q18</f>
        <v>16</v>
      </c>
      <c r="P10" s="252">
        <f>'Bratislavský kraj'!R18</f>
        <v>15</v>
      </c>
    </row>
    <row r="11" spans="2:16" s="22" customFormat="1" ht="15.75" x14ac:dyDescent="0.25">
      <c r="B11" s="18" t="s">
        <v>100</v>
      </c>
      <c r="C11" s="278">
        <f>'Bratislavský kraj'!E19</f>
        <v>0.69736842105263153</v>
      </c>
      <c r="D11" s="279">
        <f>'Bratislavský kraj'!F19</f>
        <v>0.13157894736842105</v>
      </c>
      <c r="E11" s="279">
        <f>'Bratislavský kraj'!G19</f>
        <v>0.17105263157894743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0.14473684210526316</v>
      </c>
      <c r="J11" s="280">
        <f>'Bratislavský kraj'!L19</f>
        <v>0.14473684210526316</v>
      </c>
      <c r="K11" s="281">
        <f>'Bratislavský kraj'!M19</f>
        <v>0.69607843137254899</v>
      </c>
      <c r="L11" s="279">
        <f>'Bratislavský kraj'!N19</f>
        <v>0.12745098039215685</v>
      </c>
      <c r="M11" s="279">
        <f>'Bratislavský kraj'!O19</f>
        <v>0.17647058823529416</v>
      </c>
      <c r="N11" s="279"/>
      <c r="O11" s="279">
        <f>'Bratislavský kraj'!Q19</f>
        <v>0.15686274509803921</v>
      </c>
      <c r="P11" s="280">
        <f>'Bratislavský kraj'!R19</f>
        <v>0.14705882352941177</v>
      </c>
    </row>
    <row r="12" spans="2:16" s="22" customFormat="1" ht="15.75" x14ac:dyDescent="0.25">
      <c r="B12" s="15" t="s">
        <v>107</v>
      </c>
      <c r="C12" s="250">
        <f>'Košický kraj'!E22</f>
        <v>89</v>
      </c>
      <c r="D12" s="251">
        <f>'Košický kraj'!F22</f>
        <v>19</v>
      </c>
      <c r="E12" s="251">
        <f>'Košický kraj'!G22</f>
        <v>9</v>
      </c>
      <c r="F12" s="251">
        <f>'Košický kraj'!H22</f>
        <v>8</v>
      </c>
      <c r="G12" s="251">
        <f>'Košický kraj'!I22</f>
        <v>1</v>
      </c>
      <c r="H12" s="251">
        <f>'Košický kraj'!J22</f>
        <v>111</v>
      </c>
      <c r="I12" s="251">
        <f>'Košický kraj'!K22</f>
        <v>7</v>
      </c>
      <c r="J12" s="252">
        <f>'Košický kraj'!L22</f>
        <v>8</v>
      </c>
      <c r="K12" s="253">
        <f>'Košický kraj'!M22</f>
        <v>114</v>
      </c>
      <c r="L12" s="251">
        <f>'Košický kraj'!N22</f>
        <v>34</v>
      </c>
      <c r="M12" s="251">
        <f>'Košický kraj'!O22</f>
        <v>15</v>
      </c>
      <c r="N12" s="251">
        <f>'Košický kraj'!P22</f>
        <v>163</v>
      </c>
      <c r="O12" s="251">
        <f>'Košický kraj'!Q22</f>
        <v>11</v>
      </c>
      <c r="P12" s="252">
        <f>'Košický kraj'!R22</f>
        <v>12</v>
      </c>
    </row>
    <row r="13" spans="2:16" s="22" customFormat="1" ht="15.75" x14ac:dyDescent="0.25">
      <c r="B13" s="18" t="s">
        <v>100</v>
      </c>
      <c r="C13" s="278">
        <f>'Košický kraj'!E23</f>
        <v>0.76068376068376065</v>
      </c>
      <c r="D13" s="279">
        <f>'Košický kraj'!F23</f>
        <v>0.1623931623931624</v>
      </c>
      <c r="E13" s="279">
        <f>'Košický kraj'!G23</f>
        <v>7.6923076923076955E-2</v>
      </c>
      <c r="F13" s="279">
        <f>'Košický kraj'!H23</f>
        <v>0.88888888888888884</v>
      </c>
      <c r="G13" s="279">
        <f>'Košický kraj'!I23</f>
        <v>0.11111111111111116</v>
      </c>
      <c r="H13" s="279"/>
      <c r="I13" s="279">
        <f>'Košický kraj'!K23</f>
        <v>6.3063063063063057E-2</v>
      </c>
      <c r="J13" s="280">
        <f>'Košický kraj'!L23</f>
        <v>7.2072072072072071E-2</v>
      </c>
      <c r="K13" s="281">
        <f>'Košický kraj'!M23</f>
        <v>0.69938650306748462</v>
      </c>
      <c r="L13" s="279">
        <f>'Košický kraj'!N23</f>
        <v>0.20858895705521471</v>
      </c>
      <c r="M13" s="279">
        <f>'Košický kraj'!O23</f>
        <v>9.2024539877300665E-2</v>
      </c>
      <c r="N13" s="279"/>
      <c r="O13" s="279">
        <f>'Košický kraj'!Q23</f>
        <v>6.7484662576687116E-2</v>
      </c>
      <c r="P13" s="280">
        <f>'Košický kraj'!R23</f>
        <v>7.3619631901840496E-2</v>
      </c>
    </row>
    <row r="14" spans="2:16" s="22" customFormat="1" ht="15.75" x14ac:dyDescent="0.25">
      <c r="B14" s="15" t="s">
        <v>108</v>
      </c>
      <c r="C14" s="250">
        <f>'Nitrianský kraj'!E17</f>
        <v>86</v>
      </c>
      <c r="D14" s="251">
        <f>'Nitrianský kraj'!F17</f>
        <v>6</v>
      </c>
      <c r="E14" s="251">
        <f>'Nitrianský kraj'!G17</f>
        <v>8</v>
      </c>
      <c r="F14" s="251">
        <f>'Nitrianský kraj'!H17</f>
        <v>4</v>
      </c>
      <c r="G14" s="251">
        <f>'Nitrianský kraj'!I17</f>
        <v>4</v>
      </c>
      <c r="H14" s="251">
        <f>'Nitrianský kraj'!J17</f>
        <v>97</v>
      </c>
      <c r="I14" s="251">
        <f>'Nitrianský kraj'!K17</f>
        <v>5</v>
      </c>
      <c r="J14" s="252">
        <f>'Nitrianský kraj'!L17</f>
        <v>5</v>
      </c>
      <c r="K14" s="253">
        <f>'Nitrianský kraj'!M17</f>
        <v>130</v>
      </c>
      <c r="L14" s="251">
        <f>'Nitrianský kraj'!N17</f>
        <v>7</v>
      </c>
      <c r="M14" s="251">
        <f>'Nitrianský kraj'!O17</f>
        <v>10</v>
      </c>
      <c r="N14" s="251">
        <f>'Nitrianský kraj'!P17</f>
        <v>147</v>
      </c>
      <c r="O14" s="251">
        <f>'Nitrianský kraj'!Q17</f>
        <v>9</v>
      </c>
      <c r="P14" s="252">
        <f>'Nitrianský kraj'!R17</f>
        <v>6</v>
      </c>
    </row>
    <row r="15" spans="2:16" s="22" customFormat="1" ht="15.75" x14ac:dyDescent="0.25">
      <c r="B15" s="18" t="s">
        <v>100</v>
      </c>
      <c r="C15" s="278">
        <f>'Nitrianský kraj'!E18</f>
        <v>0.86</v>
      </c>
      <c r="D15" s="279">
        <f>'Nitrianský kraj'!F18</f>
        <v>0.06</v>
      </c>
      <c r="E15" s="279">
        <f>'Nitrianský kraj'!G18</f>
        <v>8.0000000000000016E-2</v>
      </c>
      <c r="F15" s="279">
        <f>'Nitrianský kraj'!H18</f>
        <v>0.5</v>
      </c>
      <c r="G15" s="279">
        <f>'Nitrianský kraj'!I18</f>
        <v>0.5</v>
      </c>
      <c r="H15" s="279"/>
      <c r="I15" s="279">
        <f>'Nitrianský kraj'!K18</f>
        <v>5.1546391752577317E-2</v>
      </c>
      <c r="J15" s="280">
        <f>'Nitrianský kraj'!L18</f>
        <v>5.1546391752577317E-2</v>
      </c>
      <c r="K15" s="281">
        <f>'Nitrianský kraj'!M18</f>
        <v>0.88435374149659862</v>
      </c>
      <c r="L15" s="279">
        <f>'Nitrianský kraj'!N18</f>
        <v>4.7619047619047616E-2</v>
      </c>
      <c r="M15" s="279">
        <f>'Nitrianský kraj'!O18</f>
        <v>6.8027210884353762E-2</v>
      </c>
      <c r="N15" s="279"/>
      <c r="O15" s="279">
        <f>'Nitrianský kraj'!Q18</f>
        <v>6.1224489795918366E-2</v>
      </c>
      <c r="P15" s="280">
        <f>'Nitrianský kraj'!R18</f>
        <v>4.0816326530612242E-2</v>
      </c>
    </row>
    <row r="16" spans="2:16" s="22" customFormat="1" ht="15.75" x14ac:dyDescent="0.25">
      <c r="B16" s="15" t="s">
        <v>109</v>
      </c>
      <c r="C16" s="250">
        <f>'Prešovský kraj'!E26</f>
        <v>85</v>
      </c>
      <c r="D16" s="251">
        <f>'Prešovský kraj'!F26</f>
        <v>12</v>
      </c>
      <c r="E16" s="251">
        <f>'Prešovský kraj'!G26</f>
        <v>5</v>
      </c>
      <c r="F16" s="251">
        <f>'Prešovský kraj'!H26</f>
        <v>3</v>
      </c>
      <c r="G16" s="251">
        <f>'Prešovský kraj'!I26</f>
        <v>2</v>
      </c>
      <c r="H16" s="251">
        <f>'Prešovský kraj'!J26</f>
        <v>99</v>
      </c>
      <c r="I16" s="251">
        <f>'Prešovský kraj'!K26</f>
        <v>2</v>
      </c>
      <c r="J16" s="252">
        <f>'Prešovský kraj'!L26</f>
        <v>6</v>
      </c>
      <c r="K16" s="253">
        <f>'Prešovský kraj'!M26</f>
        <v>122</v>
      </c>
      <c r="L16" s="251">
        <f>'Prešovský kraj'!N26</f>
        <v>23</v>
      </c>
      <c r="M16" s="251">
        <f>'Prešovský kraj'!O26</f>
        <v>7</v>
      </c>
      <c r="N16" s="251">
        <f>'Prešovský kraj'!P26</f>
        <v>152</v>
      </c>
      <c r="O16" s="251">
        <f>'Prešovský kraj'!Q26</f>
        <v>4</v>
      </c>
      <c r="P16" s="252">
        <f>'Prešovský kraj'!R26</f>
        <v>8</v>
      </c>
    </row>
    <row r="17" spans="2:16" s="22" customFormat="1" ht="15.75" x14ac:dyDescent="0.25">
      <c r="B17" s="18" t="s">
        <v>100</v>
      </c>
      <c r="C17" s="278">
        <f>'Prešovský kraj'!E27</f>
        <v>0.83333333333333337</v>
      </c>
      <c r="D17" s="279">
        <f>'Prešovský kraj'!F27</f>
        <v>0.11764705882352941</v>
      </c>
      <c r="E17" s="279">
        <f>'Prešovský kraj'!G27</f>
        <v>4.901960784313722E-2</v>
      </c>
      <c r="F17" s="279">
        <f>'Prešovský kraj'!H27</f>
        <v>0.6</v>
      </c>
      <c r="G17" s="279">
        <f>'Prešovský kraj'!I27</f>
        <v>0.4</v>
      </c>
      <c r="H17" s="279"/>
      <c r="I17" s="279">
        <f>'Prešovský kraj'!K27</f>
        <v>2.0202020202020204E-2</v>
      </c>
      <c r="J17" s="280">
        <f>'Prešovský kraj'!L27</f>
        <v>6.0606060606060608E-2</v>
      </c>
      <c r="K17" s="281">
        <f>'Prešovský kraj'!M27</f>
        <v>0.80263157894736847</v>
      </c>
      <c r="L17" s="279">
        <f>'Prešovský kraj'!N27</f>
        <v>0.15131578947368421</v>
      </c>
      <c r="M17" s="279">
        <f>'Prešovský kraj'!O27</f>
        <v>4.6052631578947317E-2</v>
      </c>
      <c r="N17" s="279"/>
      <c r="O17" s="279">
        <f>'Prešovský kraj'!Q27</f>
        <v>2.6315789473684209E-2</v>
      </c>
      <c r="P17" s="280">
        <f>'Prešovský kraj'!R27</f>
        <v>5.2631578947368418E-2</v>
      </c>
    </row>
    <row r="18" spans="2:16" s="22" customFormat="1" ht="15.75" x14ac:dyDescent="0.25">
      <c r="B18" s="15" t="s">
        <v>110</v>
      </c>
      <c r="C18" s="250">
        <f>'Trenčianský kraj'!E21</f>
        <v>71</v>
      </c>
      <c r="D18" s="251">
        <f>'Trenčianský kraj'!F21</f>
        <v>7</v>
      </c>
      <c r="E18" s="251">
        <f>'Trenčianský kraj'!G21</f>
        <v>16</v>
      </c>
      <c r="F18" s="251">
        <f>'Trenčianský kraj'!H21</f>
        <v>15</v>
      </c>
      <c r="G18" s="251">
        <f>'Trenčianský kraj'!I21</f>
        <v>1</v>
      </c>
      <c r="H18" s="251">
        <f>'Trenčianský kraj'!J21</f>
        <v>93</v>
      </c>
      <c r="I18" s="251">
        <f>'Trenčianský kraj'!K21</f>
        <v>8</v>
      </c>
      <c r="J18" s="252">
        <f>'Trenčianský kraj'!L21</f>
        <v>12</v>
      </c>
      <c r="K18" s="253">
        <f>'Trenčianský kraj'!M21</f>
        <v>100</v>
      </c>
      <c r="L18" s="251">
        <f>'Trenčianský kraj'!N21</f>
        <v>9</v>
      </c>
      <c r="M18" s="251">
        <f>'Trenčianský kraj'!O21</f>
        <v>18</v>
      </c>
      <c r="N18" s="251">
        <f>'Trenčianský kraj'!P21</f>
        <v>127</v>
      </c>
      <c r="O18" s="251">
        <f>'Trenčianský kraj'!Q21</f>
        <v>8</v>
      </c>
      <c r="P18" s="252">
        <f>'Trenčianský kraj'!R21</f>
        <v>16</v>
      </c>
    </row>
    <row r="19" spans="2:16" s="22" customFormat="1" x14ac:dyDescent="0.25">
      <c r="B19" s="282" t="s">
        <v>100</v>
      </c>
      <c r="C19" s="278">
        <f>'Trenčianský kraj'!E22</f>
        <v>0.75531914893617025</v>
      </c>
      <c r="D19" s="279">
        <f>'Trenčianský kraj'!F22</f>
        <v>7.4468085106382975E-2</v>
      </c>
      <c r="E19" s="279">
        <f>'Trenčianský kraj'!G22</f>
        <v>0.17021276595744678</v>
      </c>
      <c r="F19" s="279">
        <f>'Trenčianský kraj'!H22</f>
        <v>0.9375</v>
      </c>
      <c r="G19" s="279">
        <f>'Trenčianský kraj'!I22</f>
        <v>6.25E-2</v>
      </c>
      <c r="H19" s="279"/>
      <c r="I19" s="279">
        <f>'Trenčianský kraj'!K22</f>
        <v>8.6021505376344093E-2</v>
      </c>
      <c r="J19" s="280">
        <f>'Trenčianský kraj'!L22</f>
        <v>0.12903225806451613</v>
      </c>
      <c r="K19" s="281">
        <f>'Trenčianský kraj'!M22</f>
        <v>0.78740157480314965</v>
      </c>
      <c r="L19" s="279">
        <f>'Trenčianský kraj'!N22</f>
        <v>7.0866141732283464E-2</v>
      </c>
      <c r="M19" s="279">
        <f>'Trenčianský kraj'!O22</f>
        <v>0.1417322834645669</v>
      </c>
      <c r="N19" s="279"/>
      <c r="O19" s="279">
        <f>'Trenčianský kraj'!Q22</f>
        <v>6.2992125984251968E-2</v>
      </c>
      <c r="P19" s="280">
        <f>'Trenčianský kraj'!R22</f>
        <v>0.12598425196850394</v>
      </c>
    </row>
    <row r="20" spans="2:16" s="22" customFormat="1" ht="15.75" x14ac:dyDescent="0.25">
      <c r="B20" s="15" t="s">
        <v>111</v>
      </c>
      <c r="C20" s="250">
        <f>'Trnavský kraj'!E17</f>
        <v>76</v>
      </c>
      <c r="D20" s="251">
        <f>'Trnavský kraj'!F17</f>
        <v>10</v>
      </c>
      <c r="E20" s="251">
        <f>'Trnavský kraj'!G17</f>
        <v>8</v>
      </c>
      <c r="F20" s="251">
        <f>'Trnavský kraj'!H17</f>
        <v>5</v>
      </c>
      <c r="G20" s="251">
        <f>'Trnavský kraj'!I17</f>
        <v>3</v>
      </c>
      <c r="H20" s="251">
        <f>'Trnavský kraj'!J17</f>
        <v>90</v>
      </c>
      <c r="I20" s="251">
        <f>'Trnavský kraj'!K17</f>
        <v>5</v>
      </c>
      <c r="J20" s="252">
        <f>'Trnavský kraj'!L17</f>
        <v>3</v>
      </c>
      <c r="K20" s="253">
        <f>'Trnavský kraj'!M17</f>
        <v>107</v>
      </c>
      <c r="L20" s="251">
        <f>'Trnavský kraj'!N17</f>
        <v>15</v>
      </c>
      <c r="M20" s="251">
        <f>'Trnavský kraj'!O17</f>
        <v>13</v>
      </c>
      <c r="N20" s="251">
        <f>'Trnavský kraj'!P17</f>
        <v>135</v>
      </c>
      <c r="O20" s="251">
        <f>'Trnavský kraj'!Q17</f>
        <v>10</v>
      </c>
      <c r="P20" s="252">
        <f>'Trnavský kraj'!R17</f>
        <v>5</v>
      </c>
    </row>
    <row r="21" spans="2:16" s="22" customFormat="1" ht="15.75" x14ac:dyDescent="0.25">
      <c r="B21" s="19" t="s">
        <v>100</v>
      </c>
      <c r="C21" s="283">
        <f>'Trnavský kraj'!E18</f>
        <v>0.80851063829787229</v>
      </c>
      <c r="D21" s="284">
        <f>'Trnavský kraj'!F18</f>
        <v>0.10638297872340426</v>
      </c>
      <c r="E21" s="284">
        <f>'Trnavský kraj'!G18</f>
        <v>8.5106382978723458E-2</v>
      </c>
      <c r="F21" s="284">
        <f>'Trnavský kraj'!H18</f>
        <v>0.625</v>
      </c>
      <c r="G21" s="284">
        <f>'Trnavský kraj'!I18</f>
        <v>0.375</v>
      </c>
      <c r="H21" s="284"/>
      <c r="I21" s="284">
        <f>'Trnavský kraj'!K18</f>
        <v>5.5555555555555552E-2</v>
      </c>
      <c r="J21" s="285">
        <f>'Trnavský kraj'!L18</f>
        <v>3.3333333333333333E-2</v>
      </c>
      <c r="K21" s="286">
        <f>'Trnavský kraj'!M18</f>
        <v>0.79259259259259263</v>
      </c>
      <c r="L21" s="284">
        <f>'Trnavský kraj'!N18</f>
        <v>0.1111111111111111</v>
      </c>
      <c r="M21" s="284">
        <f>'Trnavský kraj'!O18</f>
        <v>9.6296296296296269E-2</v>
      </c>
      <c r="N21" s="284"/>
      <c r="O21" s="284">
        <f>'Trnavský kraj'!Q18</f>
        <v>7.407407407407407E-2</v>
      </c>
      <c r="P21" s="285">
        <f>'Trnavský kraj'!R18</f>
        <v>3.7037037037037035E-2</v>
      </c>
    </row>
    <row r="22" spans="2:16" s="22" customFormat="1" ht="15.75" x14ac:dyDescent="0.25">
      <c r="B22" s="16" t="s">
        <v>112</v>
      </c>
      <c r="C22" s="254">
        <f>'Žilinský kraj'!E22</f>
        <v>62</v>
      </c>
      <c r="D22" s="255">
        <f>'Žilinský kraj'!F22</f>
        <v>12</v>
      </c>
      <c r="E22" s="255">
        <f>'Žilinský kraj'!G22</f>
        <v>9</v>
      </c>
      <c r="F22" s="255">
        <f>'Žilinský kraj'!H22</f>
        <v>8</v>
      </c>
      <c r="G22" s="255">
        <f>'Žilinský kraj'!I22</f>
        <v>1</v>
      </c>
      <c r="H22" s="255">
        <f>'Žilinský kraj'!J22</f>
        <v>81</v>
      </c>
      <c r="I22" s="255">
        <f>'Žilinský kraj'!K22</f>
        <v>5</v>
      </c>
      <c r="J22" s="256">
        <f>'Žilinský kraj'!L22</f>
        <v>8</v>
      </c>
      <c r="K22" s="257">
        <f>'Žilinský kraj'!M22</f>
        <v>88</v>
      </c>
      <c r="L22" s="255">
        <f>'Žilinský kraj'!N22</f>
        <v>17</v>
      </c>
      <c r="M22" s="255">
        <f>'Žilinský kraj'!O22</f>
        <v>11</v>
      </c>
      <c r="N22" s="255">
        <f>'Žilinský kraj'!P22</f>
        <v>116</v>
      </c>
      <c r="O22" s="255">
        <f>'Žilinský kraj'!Q22</f>
        <v>5</v>
      </c>
      <c r="P22" s="256">
        <f>'Žilinský kraj'!R22</f>
        <v>14</v>
      </c>
    </row>
    <row r="23" spans="2:16" s="22" customFormat="1" ht="16.5" thickBot="1" x14ac:dyDescent="0.3">
      <c r="B23" s="20" t="s">
        <v>100</v>
      </c>
      <c r="C23" s="287">
        <f>'Žilinský kraj'!E23</f>
        <v>0.74698795180722888</v>
      </c>
      <c r="D23" s="288">
        <f>'Žilinský kraj'!F23</f>
        <v>0.14457831325301204</v>
      </c>
      <c r="E23" s="288">
        <f>'Žilinský kraj'!G23</f>
        <v>0.10843373493975908</v>
      </c>
      <c r="F23" s="288">
        <f>'Žilinský kraj'!H23</f>
        <v>0.88888888888888884</v>
      </c>
      <c r="G23" s="288">
        <f>'Žilinský kraj'!I23</f>
        <v>0.11111111111111116</v>
      </c>
      <c r="H23" s="288"/>
      <c r="I23" s="288">
        <f>'Žilinský kraj'!K23</f>
        <v>6.1728395061728392E-2</v>
      </c>
      <c r="J23" s="289">
        <f>'Žilinský kraj'!L23</f>
        <v>9.8765432098765427E-2</v>
      </c>
      <c r="K23" s="290">
        <f>'Žilinský kraj'!M23</f>
        <v>0.75862068965517238</v>
      </c>
      <c r="L23" s="288">
        <f>'Žilinský kraj'!N23</f>
        <v>0.14655172413793102</v>
      </c>
      <c r="M23" s="288">
        <f>'Žilinský kraj'!O23</f>
        <v>9.4827586206896602E-2</v>
      </c>
      <c r="N23" s="288"/>
      <c r="O23" s="288">
        <f>'Žilinský kraj'!Q23</f>
        <v>4.3103448275862072E-2</v>
      </c>
      <c r="P23" s="289">
        <f>'Žilinský kraj'!R23</f>
        <v>0.1206896551724138</v>
      </c>
    </row>
    <row r="24" spans="2:16" s="22" customFormat="1" ht="16.5" thickBot="1" x14ac:dyDescent="0.3">
      <c r="B24" s="21" t="s">
        <v>113</v>
      </c>
      <c r="C24" s="294">
        <f>C8+C10+C12+C14+C16+C18+C20+C22</f>
        <v>597</v>
      </c>
      <c r="D24" s="295">
        <f t="shared" ref="D24:P24" si="0">D8+D10+D12+D14+D16+D18+D20+D22</f>
        <v>88</v>
      </c>
      <c r="E24" s="295">
        <f t="shared" si="0"/>
        <v>80</v>
      </c>
      <c r="F24" s="295">
        <f t="shared" si="0"/>
        <v>66</v>
      </c>
      <c r="G24" s="295">
        <f t="shared" si="0"/>
        <v>14</v>
      </c>
      <c r="H24" s="295">
        <f t="shared" si="0"/>
        <v>746</v>
      </c>
      <c r="I24" s="295">
        <f t="shared" si="0"/>
        <v>51</v>
      </c>
      <c r="J24" s="296">
        <f t="shared" si="0"/>
        <v>61</v>
      </c>
      <c r="K24" s="294">
        <f t="shared" si="0"/>
        <v>832</v>
      </c>
      <c r="L24" s="295">
        <f t="shared" si="0"/>
        <v>137</v>
      </c>
      <c r="M24" s="295">
        <f t="shared" si="0"/>
        <v>108</v>
      </c>
      <c r="N24" s="295">
        <f t="shared" si="0"/>
        <v>1077</v>
      </c>
      <c r="O24" s="295">
        <f t="shared" si="0"/>
        <v>73</v>
      </c>
      <c r="P24" s="295">
        <f t="shared" si="0"/>
        <v>87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0.7803921568627451</v>
      </c>
      <c r="D25" s="270">
        <f>IF(ISERROR(D24/(C24+D24+E24)),0,(D24/(C24+D24+E24)))</f>
        <v>0.11503267973856209</v>
      </c>
      <c r="E25" s="270">
        <f>IF(1-C25-D25=1,IF(E24=0,0,1),1-C25-D25)</f>
        <v>0.10457516339869281</v>
      </c>
      <c r="F25" s="273">
        <f>IF(ISERROR(F24/E24),0,(F24/E24))</f>
        <v>0.82499999999999996</v>
      </c>
      <c r="G25" s="270">
        <f>IF(1-F25=1,IF(G24=0,0,1),1-F25)</f>
        <v>0.17500000000000004</v>
      </c>
      <c r="H25" s="270"/>
      <c r="I25" s="270">
        <f>IF(ISERROR(I24/H24),0,(I24/H24))</f>
        <v>6.8364611260053623E-2</v>
      </c>
      <c r="J25" s="271">
        <f>IF(ISERROR(J24/H24),0,(J24/H24))</f>
        <v>8.1769436997319034E-2</v>
      </c>
      <c r="K25" s="268">
        <f>IF(ISERROR(K24/N24),0,(K24/N24))</f>
        <v>0.77251624883936865</v>
      </c>
      <c r="L25" s="270">
        <f>IF(ISERROR(L24/N24),0,(L24/N24))</f>
        <v>0.12720519962859797</v>
      </c>
      <c r="M25" s="270">
        <f>IF(1-K25-L25=1,IF(M24=0,0,1),1-K25-L25)</f>
        <v>0.10027855153203338</v>
      </c>
      <c r="N25" s="270"/>
      <c r="O25" s="270">
        <f>IF(ISERROR(O24/N24),0,(O24/N24))</f>
        <v>6.778087279480037E-2</v>
      </c>
      <c r="P25" s="272">
        <f>IF(ISERROR(P24/N24),0,(P24/N24))</f>
        <v>8.0779944289693595E-2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18" t="s">
        <v>116</v>
      </c>
      <c r="D29" s="318"/>
      <c r="E29" s="318"/>
      <c r="F29" s="318"/>
      <c r="G29" s="318"/>
      <c r="H29" s="318"/>
      <c r="I29" s="318"/>
      <c r="J29" s="318"/>
      <c r="K29" s="319" t="s">
        <v>126</v>
      </c>
      <c r="L29" s="318"/>
      <c r="M29" s="318"/>
      <c r="N29" s="318"/>
      <c r="O29" s="318"/>
      <c r="P29" s="318"/>
    </row>
    <row r="30" spans="2:16" s="22" customFormat="1" ht="15" customHeight="1" x14ac:dyDescent="0.25">
      <c r="B30" s="364"/>
      <c r="C30" s="320" t="s">
        <v>1</v>
      </c>
      <c r="D30" s="321" t="s">
        <v>2</v>
      </c>
      <c r="E30" s="321" t="s">
        <v>3</v>
      </c>
      <c r="F30" s="322" t="s">
        <v>6</v>
      </c>
      <c r="G30" s="323"/>
      <c r="H30" s="324" t="s">
        <v>118</v>
      </c>
      <c r="I30" s="326" t="s">
        <v>6</v>
      </c>
      <c r="J30" s="327"/>
      <c r="K30" s="328" t="s">
        <v>1</v>
      </c>
      <c r="L30" s="321" t="s">
        <v>2</v>
      </c>
      <c r="M30" s="321" t="s">
        <v>3</v>
      </c>
      <c r="N30" s="324" t="s">
        <v>117</v>
      </c>
      <c r="O30" s="326" t="s">
        <v>6</v>
      </c>
      <c r="P30" s="327"/>
    </row>
    <row r="31" spans="2:16" s="22" customFormat="1" ht="96.75" thickBot="1" x14ac:dyDescent="0.3">
      <c r="B31" s="364"/>
      <c r="C31" s="320"/>
      <c r="D31" s="321"/>
      <c r="E31" s="321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8"/>
      <c r="L31" s="321"/>
      <c r="M31" s="321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72</v>
      </c>
      <c r="D33" s="247">
        <f>'Banskobystrický kraj'!F49</f>
        <v>14</v>
      </c>
      <c r="E33" s="247">
        <f>'Banskobystrický kraj'!G49</f>
        <v>10</v>
      </c>
      <c r="F33" s="247">
        <f>'Banskobystrický kraj'!H49</f>
        <v>10</v>
      </c>
      <c r="G33" s="247">
        <f>'Banskobystrický kraj'!I49</f>
        <v>0</v>
      </c>
      <c r="H33" s="247">
        <f>'Banskobystrický kraj'!J49</f>
        <v>93</v>
      </c>
      <c r="I33" s="247">
        <f>'Banskobystrický kraj'!K49</f>
        <v>7</v>
      </c>
      <c r="J33" s="248">
        <f>'Banskobystrický kraj'!L49</f>
        <v>12</v>
      </c>
      <c r="K33" s="249">
        <f>'Banskobystrický kraj'!M49</f>
        <v>97</v>
      </c>
      <c r="L33" s="247">
        <f>'Banskobystrický kraj'!N49</f>
        <v>20</v>
      </c>
      <c r="M33" s="247">
        <f>'Banskobystrický kraj'!O49</f>
        <v>15</v>
      </c>
      <c r="N33" s="247">
        <f>'Banskobystrický kraj'!P49</f>
        <v>132</v>
      </c>
      <c r="O33" s="247">
        <f>'Banskobystrický kraj'!Q49</f>
        <v>9</v>
      </c>
      <c r="P33" s="248">
        <f>'Banskobystrický kraj'!R49</f>
        <v>17</v>
      </c>
    </row>
    <row r="34" spans="2:17" s="22" customFormat="1" ht="15.75" x14ac:dyDescent="0.25">
      <c r="B34" s="17" t="s">
        <v>100</v>
      </c>
      <c r="C34" s="274">
        <f>'Banskobystrický kraj'!E50</f>
        <v>0.75</v>
      </c>
      <c r="D34" s="275">
        <f>'Banskobystrický kraj'!F50</f>
        <v>0.14583333333333334</v>
      </c>
      <c r="E34" s="275">
        <f>'Banskobystrický kraj'!G50</f>
        <v>0.10416666666666666</v>
      </c>
      <c r="F34" s="275">
        <f>'Banskobystrický kraj'!H50</f>
        <v>1</v>
      </c>
      <c r="G34" s="275">
        <f>'Banskobystrický kraj'!I50</f>
        <v>0</v>
      </c>
      <c r="H34" s="275"/>
      <c r="I34" s="275">
        <f>'Banskobystrický kraj'!K50</f>
        <v>7.5268817204301078E-2</v>
      </c>
      <c r="J34" s="276">
        <f>'Banskobystrický kraj'!L50</f>
        <v>0.12903225806451613</v>
      </c>
      <c r="K34" s="277">
        <f>'Banskobystrický kraj'!M50</f>
        <v>0.73484848484848486</v>
      </c>
      <c r="L34" s="275">
        <f>'Banskobystrický kraj'!N50</f>
        <v>0.15151515151515152</v>
      </c>
      <c r="M34" s="275">
        <f>'Banskobystrický kraj'!O50</f>
        <v>0.11363636363636362</v>
      </c>
      <c r="N34" s="275"/>
      <c r="O34" s="275">
        <f>'Banskobystrický kraj'!Q50</f>
        <v>6.8181818181818177E-2</v>
      </c>
      <c r="P34" s="276">
        <f>'Banskobystrický kraj'!R50</f>
        <v>0.12878787878787878</v>
      </c>
    </row>
    <row r="35" spans="2:17" s="22" customFormat="1" ht="15.75" x14ac:dyDescent="0.25">
      <c r="B35" s="15" t="s">
        <v>106</v>
      </c>
      <c r="C35" s="250">
        <f>'Bratislavský kraj'!E37</f>
        <v>13</v>
      </c>
      <c r="D35" s="251">
        <f>'Bratislavský kraj'!F37</f>
        <v>0</v>
      </c>
      <c r="E35" s="251">
        <f>'Bratislavský kraj'!G37</f>
        <v>1</v>
      </c>
      <c r="F35" s="251">
        <f>'Bratislavský kraj'!H37</f>
        <v>1</v>
      </c>
      <c r="G35" s="251">
        <f>'Bratislavský kraj'!I37</f>
        <v>0</v>
      </c>
      <c r="H35" s="251">
        <f>'Bratislavský kraj'!J37</f>
        <v>14</v>
      </c>
      <c r="I35" s="251">
        <f>'Bratislavský kraj'!K37</f>
        <v>1</v>
      </c>
      <c r="J35" s="292">
        <f>'Bratislavský kraj'!L37</f>
        <v>0</v>
      </c>
      <c r="K35" s="250">
        <f>'Bratislavský kraj'!M37</f>
        <v>17</v>
      </c>
      <c r="L35" s="251">
        <f>'Bratislavský kraj'!N37</f>
        <v>0</v>
      </c>
      <c r="M35" s="251">
        <f>'Bratislavský kraj'!O37</f>
        <v>1</v>
      </c>
      <c r="N35" s="292">
        <f>'Bratislavský kraj'!P37</f>
        <v>18</v>
      </c>
      <c r="O35" s="251">
        <f>'Bratislavský kraj'!Q37</f>
        <v>1</v>
      </c>
      <c r="P35" s="252">
        <f>'Bratislavský kraj'!R37</f>
        <v>0</v>
      </c>
    </row>
    <row r="36" spans="2:17" s="22" customFormat="1" ht="15.75" x14ac:dyDescent="0.25">
      <c r="B36" s="18" t="s">
        <v>100</v>
      </c>
      <c r="C36" s="278">
        <f>'Bratislavský kraj'!E38</f>
        <v>0.9285714285714286</v>
      </c>
      <c r="D36" s="279">
        <f>'Bratislavský kraj'!F38</f>
        <v>0</v>
      </c>
      <c r="E36" s="279">
        <f>'Bratislavský kraj'!G38</f>
        <v>7.1428571428571397E-2</v>
      </c>
      <c r="F36" s="279">
        <f>'Bratislavský kraj'!H38</f>
        <v>1</v>
      </c>
      <c r="G36" s="279">
        <f>'Bratislavský kraj'!I38</f>
        <v>0</v>
      </c>
      <c r="H36" s="279"/>
      <c r="I36" s="279">
        <f>'Bratislavský kraj'!K38</f>
        <v>7.1428571428571425E-2</v>
      </c>
      <c r="J36" s="293">
        <f>'Bratislavský kraj'!L38</f>
        <v>0</v>
      </c>
      <c r="K36" s="278">
        <f>'Bratislavský kraj'!M38</f>
        <v>0.94444444444444442</v>
      </c>
      <c r="L36" s="279">
        <f>'Bratislavský kraj'!N38</f>
        <v>0</v>
      </c>
      <c r="M36" s="279">
        <f>'Bratislavský kraj'!O38</f>
        <v>5.555555555555558E-2</v>
      </c>
      <c r="N36" s="293"/>
      <c r="O36" s="279">
        <f>'Bratislavský kraj'!Q38</f>
        <v>5.5555555555555552E-2</v>
      </c>
      <c r="P36" s="280">
        <f>'Bratislavský kraj'!R38</f>
        <v>0</v>
      </c>
      <c r="Q36" s="291"/>
    </row>
    <row r="37" spans="2:17" s="22" customFormat="1" ht="15.75" x14ac:dyDescent="0.25">
      <c r="B37" s="15" t="s">
        <v>107</v>
      </c>
      <c r="C37" s="250">
        <f>'Košický kraj'!E45</f>
        <v>43</v>
      </c>
      <c r="D37" s="251">
        <f>'Košický kraj'!F45</f>
        <v>10</v>
      </c>
      <c r="E37" s="251">
        <f>'Košický kraj'!G45</f>
        <v>5</v>
      </c>
      <c r="F37" s="251">
        <f>'Košický kraj'!H45</f>
        <v>5</v>
      </c>
      <c r="G37" s="251">
        <f>'Košický kraj'!I45</f>
        <v>0</v>
      </c>
      <c r="H37" s="251">
        <f>'Košický kraj'!J45</f>
        <v>55</v>
      </c>
      <c r="I37" s="251">
        <f>'Košický kraj'!K45</f>
        <v>5</v>
      </c>
      <c r="J37" s="252">
        <f>'Košický kraj'!L45</f>
        <v>2</v>
      </c>
      <c r="K37" s="253">
        <f>'Košický kraj'!M45</f>
        <v>69</v>
      </c>
      <c r="L37" s="251">
        <f>'Košický kraj'!N45</f>
        <v>17</v>
      </c>
      <c r="M37" s="251">
        <f>'Košický kraj'!O45</f>
        <v>6</v>
      </c>
      <c r="N37" s="251">
        <f>'Košický kraj'!P45</f>
        <v>92</v>
      </c>
      <c r="O37" s="251">
        <f>'Košický kraj'!Q45</f>
        <v>6</v>
      </c>
      <c r="P37" s="252">
        <f>'Košický kraj'!R45</f>
        <v>4</v>
      </c>
    </row>
    <row r="38" spans="2:17" s="22" customFormat="1" ht="15.75" x14ac:dyDescent="0.25">
      <c r="B38" s="18" t="s">
        <v>100</v>
      </c>
      <c r="C38" s="278">
        <f>'Košický kraj'!E46</f>
        <v>0.74137931034482762</v>
      </c>
      <c r="D38" s="279">
        <f>'Košický kraj'!F46</f>
        <v>0.17241379310344829</v>
      </c>
      <c r="E38" s="279">
        <f>'Košický kraj'!G46</f>
        <v>8.6206896551724088E-2</v>
      </c>
      <c r="F38" s="279">
        <f>'Košický kraj'!H46</f>
        <v>1</v>
      </c>
      <c r="G38" s="279">
        <f>'Košický kraj'!I46</f>
        <v>0</v>
      </c>
      <c r="H38" s="279"/>
      <c r="I38" s="279">
        <f>'Košický kraj'!K46</f>
        <v>9.0909090909090912E-2</v>
      </c>
      <c r="J38" s="280">
        <f>'Košický kraj'!L46</f>
        <v>3.6363636363636362E-2</v>
      </c>
      <c r="K38" s="281">
        <f>'Košický kraj'!M46</f>
        <v>0.75</v>
      </c>
      <c r="L38" s="279">
        <f>'Košický kraj'!N46</f>
        <v>0.18478260869565216</v>
      </c>
      <c r="M38" s="279">
        <f>'Košický kraj'!O46</f>
        <v>6.5217391304347838E-2</v>
      </c>
      <c r="N38" s="279"/>
      <c r="O38" s="279">
        <f>'Košický kraj'!Q46</f>
        <v>6.5217391304347824E-2</v>
      </c>
      <c r="P38" s="280">
        <f>'Košický kraj'!R46</f>
        <v>4.3478260869565216E-2</v>
      </c>
    </row>
    <row r="39" spans="2:17" s="22" customFormat="1" ht="15.75" x14ac:dyDescent="0.25">
      <c r="B39" s="15" t="s">
        <v>108</v>
      </c>
      <c r="C39" s="250">
        <f>'Nitrianský kraj'!E35</f>
        <v>46</v>
      </c>
      <c r="D39" s="251">
        <f>'Nitrianský kraj'!F35</f>
        <v>2</v>
      </c>
      <c r="E39" s="251">
        <f>'Nitrianský kraj'!G35</f>
        <v>5</v>
      </c>
      <c r="F39" s="251">
        <f>'Nitrianský kraj'!H35</f>
        <v>4</v>
      </c>
      <c r="G39" s="251">
        <f>'Nitrianský kraj'!I35</f>
        <v>1</v>
      </c>
      <c r="H39" s="251">
        <f>'Nitrianský kraj'!J35</f>
        <v>53</v>
      </c>
      <c r="I39" s="251">
        <f>'Nitrianský kraj'!K35</f>
        <v>4</v>
      </c>
      <c r="J39" s="252">
        <f>'Nitrianský kraj'!L35</f>
        <v>3</v>
      </c>
      <c r="K39" s="253">
        <f>'Nitrianský kraj'!M35</f>
        <v>60</v>
      </c>
      <c r="L39" s="251">
        <f>'Nitrianský kraj'!N35</f>
        <v>5</v>
      </c>
      <c r="M39" s="251">
        <f>'Nitrianský kraj'!O35</f>
        <v>6</v>
      </c>
      <c r="N39" s="251">
        <f>'Nitrianský kraj'!P35</f>
        <v>71</v>
      </c>
      <c r="O39" s="251">
        <f>'Nitrianský kraj'!Q35</f>
        <v>5</v>
      </c>
      <c r="P39" s="252">
        <f>'Nitrianský kraj'!R35</f>
        <v>4</v>
      </c>
    </row>
    <row r="40" spans="2:17" s="22" customFormat="1" ht="15.75" x14ac:dyDescent="0.25">
      <c r="B40" s="18" t="s">
        <v>100</v>
      </c>
      <c r="C40" s="278">
        <f>'Nitrianský kraj'!E36</f>
        <v>0.86792452830188682</v>
      </c>
      <c r="D40" s="279">
        <f>'Nitrianský kraj'!F36</f>
        <v>3.7735849056603772E-2</v>
      </c>
      <c r="E40" s="279">
        <f>'Nitrianský kraj'!G36</f>
        <v>9.4339622641509413E-2</v>
      </c>
      <c r="F40" s="279">
        <f>'Nitrianský kraj'!H36</f>
        <v>0.8</v>
      </c>
      <c r="G40" s="279">
        <f>'Nitrianský kraj'!I36</f>
        <v>0.19999999999999996</v>
      </c>
      <c r="H40" s="279"/>
      <c r="I40" s="279">
        <f>'Nitrianský kraj'!K36</f>
        <v>7.5471698113207544E-2</v>
      </c>
      <c r="J40" s="280">
        <f>'Nitrianský kraj'!L36</f>
        <v>5.6603773584905662E-2</v>
      </c>
      <c r="K40" s="281">
        <f>'Nitrianský kraj'!M36</f>
        <v>0.84507042253521125</v>
      </c>
      <c r="L40" s="279">
        <f>'Nitrianský kraj'!N36</f>
        <v>7.0422535211267609E-2</v>
      </c>
      <c r="M40" s="279">
        <f>'Nitrianský kraj'!O36</f>
        <v>8.4507042253521139E-2</v>
      </c>
      <c r="N40" s="279"/>
      <c r="O40" s="279">
        <f>'Nitrianský kraj'!Q36</f>
        <v>7.0422535211267609E-2</v>
      </c>
      <c r="P40" s="280">
        <f>'Nitrianský kraj'!R36</f>
        <v>5.6338028169014086E-2</v>
      </c>
    </row>
    <row r="41" spans="2:17" s="22" customFormat="1" ht="15.75" x14ac:dyDescent="0.25">
      <c r="B41" s="15" t="s">
        <v>109</v>
      </c>
      <c r="C41" s="250">
        <f>'Prešovský kraj'!E53</f>
        <v>45</v>
      </c>
      <c r="D41" s="251">
        <f>'Prešovský kraj'!F53</f>
        <v>13</v>
      </c>
      <c r="E41" s="251">
        <f>'Prešovský kraj'!G53</f>
        <v>1</v>
      </c>
      <c r="F41" s="251">
        <f>'Prešovský kraj'!H53</f>
        <v>1</v>
      </c>
      <c r="G41" s="251">
        <f>'Prešovský kraj'!I53</f>
        <v>0</v>
      </c>
      <c r="H41" s="251">
        <f>'Prešovský kraj'!J53</f>
        <v>57</v>
      </c>
      <c r="I41" s="251">
        <f>'Prešovský kraj'!K53</f>
        <v>0</v>
      </c>
      <c r="J41" s="252">
        <f>'Prešovský kraj'!L53</f>
        <v>3</v>
      </c>
      <c r="K41" s="253">
        <f>'Prešovský kraj'!M53</f>
        <v>67</v>
      </c>
      <c r="L41" s="251">
        <f>'Prešovský kraj'!N53</f>
        <v>23</v>
      </c>
      <c r="M41" s="251">
        <f>'Prešovský kraj'!O53</f>
        <v>1</v>
      </c>
      <c r="N41" s="251">
        <f>'Prešovský kraj'!P53</f>
        <v>91</v>
      </c>
      <c r="O41" s="251">
        <f>'Prešovský kraj'!Q53</f>
        <v>0</v>
      </c>
      <c r="P41" s="252">
        <f>'Prešovský kraj'!R53</f>
        <v>4</v>
      </c>
    </row>
    <row r="42" spans="2:17" s="22" customFormat="1" ht="15.75" x14ac:dyDescent="0.25">
      <c r="B42" s="18" t="s">
        <v>100</v>
      </c>
      <c r="C42" s="278">
        <f>'Prešovský kraj'!E54</f>
        <v>0.76271186440677963</v>
      </c>
      <c r="D42" s="279">
        <f>'Prešovský kraj'!F54</f>
        <v>0.22033898305084745</v>
      </c>
      <c r="E42" s="279">
        <f>'Prešovský kraj'!G54</f>
        <v>1.6949152542372919E-2</v>
      </c>
      <c r="F42" s="279">
        <f>'Prešovský kraj'!H54</f>
        <v>1</v>
      </c>
      <c r="G42" s="279">
        <f>'Prešovský kraj'!I54</f>
        <v>0</v>
      </c>
      <c r="H42" s="279"/>
      <c r="I42" s="279">
        <f>'Prešovský kraj'!K54</f>
        <v>0</v>
      </c>
      <c r="J42" s="280">
        <f>'Prešovský kraj'!L54</f>
        <v>5.2631578947368418E-2</v>
      </c>
      <c r="K42" s="281">
        <f>'Prešovský kraj'!M54</f>
        <v>0.73626373626373631</v>
      </c>
      <c r="L42" s="279">
        <f>'Prešovský kraj'!N54</f>
        <v>0.25274725274725274</v>
      </c>
      <c r="M42" s="279">
        <f>'Prešovský kraj'!O54</f>
        <v>1.098901098901095E-2</v>
      </c>
      <c r="N42" s="279"/>
      <c r="O42" s="279">
        <f>'Prešovský kraj'!Q54</f>
        <v>0</v>
      </c>
      <c r="P42" s="280">
        <f>'Prešovský kraj'!R54</f>
        <v>4.3956043956043959E-2</v>
      </c>
    </row>
    <row r="43" spans="2:17" s="22" customFormat="1" ht="15.75" x14ac:dyDescent="0.25">
      <c r="B43" s="15" t="s">
        <v>110</v>
      </c>
      <c r="C43" s="250">
        <f>'Trenčianský kraj'!E43</f>
        <v>47</v>
      </c>
      <c r="D43" s="251">
        <f>'Trenčianský kraj'!F43</f>
        <v>6</v>
      </c>
      <c r="E43" s="251">
        <f>'Trenčianský kraj'!G43</f>
        <v>8</v>
      </c>
      <c r="F43" s="251">
        <f>'Trenčianský kraj'!H43</f>
        <v>8</v>
      </c>
      <c r="G43" s="251">
        <f>'Trenčianský kraj'!I43</f>
        <v>0</v>
      </c>
      <c r="H43" s="251">
        <f>'Trenčianský kraj'!J43</f>
        <v>59</v>
      </c>
      <c r="I43" s="251">
        <f>'Trenčianský kraj'!K43</f>
        <v>4</v>
      </c>
      <c r="J43" s="252">
        <f>'Trenčianský kraj'!L43</f>
        <v>7</v>
      </c>
      <c r="K43" s="253">
        <f>'Trenčianský kraj'!M43</f>
        <v>64</v>
      </c>
      <c r="L43" s="251">
        <f>'Trenčianský kraj'!N43</f>
        <v>8</v>
      </c>
      <c r="M43" s="251">
        <f>'Trenčianský kraj'!O43</f>
        <v>11</v>
      </c>
      <c r="N43" s="251">
        <f>'Trenčianský kraj'!P43</f>
        <v>83</v>
      </c>
      <c r="O43" s="251">
        <f>'Trenčianský kraj'!Q43</f>
        <v>6</v>
      </c>
      <c r="P43" s="252">
        <f>'Trenčianský kraj'!R43</f>
        <v>9</v>
      </c>
    </row>
    <row r="44" spans="2:17" s="22" customFormat="1" ht="15.75" x14ac:dyDescent="0.25">
      <c r="B44" s="18" t="s">
        <v>100</v>
      </c>
      <c r="C44" s="278">
        <f>'Trenčianský kraj'!E44</f>
        <v>0.77049180327868849</v>
      </c>
      <c r="D44" s="279">
        <f>'Trenčianský kraj'!F44</f>
        <v>9.8360655737704916E-2</v>
      </c>
      <c r="E44" s="279">
        <f>'Trenčianský kraj'!G44</f>
        <v>0.13114754098360659</v>
      </c>
      <c r="F44" s="279">
        <f>'Trenčianský kraj'!H44</f>
        <v>1</v>
      </c>
      <c r="G44" s="279">
        <f>'Trenčianský kraj'!I44</f>
        <v>6.25E-2</v>
      </c>
      <c r="H44" s="279"/>
      <c r="I44" s="279">
        <f>'Trenčianský kraj'!K44</f>
        <v>6.7796610169491525E-2</v>
      </c>
      <c r="J44" s="280">
        <f>'Trenčianský kraj'!L44</f>
        <v>0.11864406779661017</v>
      </c>
      <c r="K44" s="281">
        <f>'Trenčianský kraj'!M44</f>
        <v>0.77108433734939763</v>
      </c>
      <c r="L44" s="279">
        <f>'Trenčianský kraj'!N44</f>
        <v>9.6385542168674704E-2</v>
      </c>
      <c r="M44" s="279">
        <f>'Trenčianský kraj'!O44</f>
        <v>0.13253012048192767</v>
      </c>
      <c r="N44" s="279"/>
      <c r="O44" s="279">
        <f>'Trenčianský kraj'!Q44</f>
        <v>7.2289156626506021E-2</v>
      </c>
      <c r="P44" s="280">
        <f>'Trenčianský kraj'!R44</f>
        <v>0.10843373493975904</v>
      </c>
    </row>
    <row r="45" spans="2:17" s="22" customFormat="1" ht="15.75" x14ac:dyDescent="0.25">
      <c r="B45" s="15" t="s">
        <v>111</v>
      </c>
      <c r="C45" s="250">
        <f>'Trnavský kraj'!E35</f>
        <v>37</v>
      </c>
      <c r="D45" s="251">
        <f>'Trnavský kraj'!F35</f>
        <v>6</v>
      </c>
      <c r="E45" s="251">
        <f>'Trnavský kraj'!G35</f>
        <v>5</v>
      </c>
      <c r="F45" s="251">
        <f>'Trnavský kraj'!H35</f>
        <v>5</v>
      </c>
      <c r="G45" s="251">
        <f>'Trnavský kraj'!I35</f>
        <v>0</v>
      </c>
      <c r="H45" s="251">
        <f>'Trnavský kraj'!J35</f>
        <v>46</v>
      </c>
      <c r="I45" s="251">
        <f>'Trnavský kraj'!K35</f>
        <v>4</v>
      </c>
      <c r="J45" s="252">
        <f>'Trnavský kraj'!L35</f>
        <v>2</v>
      </c>
      <c r="K45" s="253">
        <f>'Trnavský kraj'!M35</f>
        <v>55</v>
      </c>
      <c r="L45" s="251">
        <f>'Trnavský kraj'!N35</f>
        <v>8</v>
      </c>
      <c r="M45" s="251">
        <f>'Trnavský kraj'!O35</f>
        <v>9</v>
      </c>
      <c r="N45" s="251">
        <f>'Trnavský kraj'!P35</f>
        <v>72</v>
      </c>
      <c r="O45" s="251">
        <f>'Trnavský kraj'!Q35</f>
        <v>7</v>
      </c>
      <c r="P45" s="252">
        <f>'Trnavský kraj'!R35</f>
        <v>3</v>
      </c>
    </row>
    <row r="46" spans="2:17" s="22" customFormat="1" ht="15.75" x14ac:dyDescent="0.25">
      <c r="B46" s="19" t="s">
        <v>100</v>
      </c>
      <c r="C46" s="278">
        <f>'Trnavský kraj'!E36</f>
        <v>0.77083333333333337</v>
      </c>
      <c r="D46" s="279">
        <f>'Trnavský kraj'!F36</f>
        <v>0.125</v>
      </c>
      <c r="E46" s="279">
        <f>'Trnavský kraj'!G36</f>
        <v>0.10416666666666663</v>
      </c>
      <c r="F46" s="279">
        <f>'Trnavský kraj'!H36</f>
        <v>1</v>
      </c>
      <c r="G46" s="279">
        <f>'Trnavský kraj'!I36</f>
        <v>0</v>
      </c>
      <c r="H46" s="279"/>
      <c r="I46" s="279">
        <f>'Trnavský kraj'!K36</f>
        <v>8.6956521739130432E-2</v>
      </c>
      <c r="J46" s="280">
        <f>'Trnavský kraj'!L36</f>
        <v>4.3478260869565216E-2</v>
      </c>
      <c r="K46" s="281">
        <f>'Trnavský kraj'!M36</f>
        <v>0.76388888888888884</v>
      </c>
      <c r="L46" s="279">
        <f>'Trnavský kraj'!N36</f>
        <v>0.1111111111111111</v>
      </c>
      <c r="M46" s="279">
        <f>'Trnavský kraj'!O36</f>
        <v>0.12500000000000006</v>
      </c>
      <c r="N46" s="279"/>
      <c r="O46" s="279">
        <f>'Trnavský kraj'!Q36</f>
        <v>9.7222222222222224E-2</v>
      </c>
      <c r="P46" s="280">
        <f>'Trnavský kraj'!R36</f>
        <v>4.1666666666666664E-2</v>
      </c>
    </row>
    <row r="47" spans="2:17" s="22" customFormat="1" ht="15.75" x14ac:dyDescent="0.25">
      <c r="B47" s="16" t="s">
        <v>112</v>
      </c>
      <c r="C47" s="250">
        <f>'Žilinský kraj'!E45</f>
        <v>61</v>
      </c>
      <c r="D47" s="251">
        <f>'Žilinský kraj'!F45</f>
        <v>12</v>
      </c>
      <c r="E47" s="251">
        <f>'Žilinský kraj'!G45</f>
        <v>4</v>
      </c>
      <c r="F47" s="251">
        <f>'Žilinský kraj'!H45</f>
        <v>4</v>
      </c>
      <c r="G47" s="251">
        <f>'Žilinský kraj'!I45</f>
        <v>0</v>
      </c>
      <c r="H47" s="251">
        <f>'Žilinský kraj'!J45</f>
        <v>74</v>
      </c>
      <c r="I47" s="251">
        <f>'Žilinský kraj'!K45</f>
        <v>4</v>
      </c>
      <c r="J47" s="252">
        <f>'Žilinský kraj'!L45</f>
        <v>6</v>
      </c>
      <c r="K47" s="253">
        <f>'Žilinský kraj'!M45</f>
        <v>84</v>
      </c>
      <c r="L47" s="251">
        <f>'Žilinský kraj'!N45</f>
        <v>18</v>
      </c>
      <c r="M47" s="251">
        <f>'Žilinský kraj'!O45</f>
        <v>5</v>
      </c>
      <c r="N47" s="251">
        <f>'Žilinský kraj'!P45</f>
        <v>107</v>
      </c>
      <c r="O47" s="251">
        <f>'Žilinský kraj'!Q45</f>
        <v>5</v>
      </c>
      <c r="P47" s="252">
        <f>'Žilinský kraj'!R45</f>
        <v>10</v>
      </c>
    </row>
    <row r="48" spans="2:17" s="22" customFormat="1" ht="16.5" thickBot="1" x14ac:dyDescent="0.3">
      <c r="B48" s="20" t="s">
        <v>100</v>
      </c>
      <c r="C48" s="287">
        <f>'Žilinský kraj'!E46</f>
        <v>0.79220779220779225</v>
      </c>
      <c r="D48" s="288">
        <f>'Žilinský kraj'!F46</f>
        <v>0.15584415584415584</v>
      </c>
      <c r="E48" s="288">
        <f>'Žilinský kraj'!G46</f>
        <v>5.194805194805191E-2</v>
      </c>
      <c r="F48" s="288">
        <f>'Žilinský kraj'!H46</f>
        <v>1</v>
      </c>
      <c r="G48" s="288">
        <f>'Žilinský kraj'!I46</f>
        <v>0</v>
      </c>
      <c r="H48" s="288"/>
      <c r="I48" s="288">
        <f>'Žilinský kraj'!K46</f>
        <v>5.4054054054054057E-2</v>
      </c>
      <c r="J48" s="289">
        <f>'Žilinský kraj'!L46</f>
        <v>8.1081081081081086E-2</v>
      </c>
      <c r="K48" s="290">
        <f>'Žilinský kraj'!M46</f>
        <v>0.78504672897196259</v>
      </c>
      <c r="L48" s="288">
        <f>'Žilinský kraj'!N46</f>
        <v>0.16822429906542055</v>
      </c>
      <c r="M48" s="288">
        <f>'Žilinský kraj'!O46</f>
        <v>4.6728971962616855E-2</v>
      </c>
      <c r="N48" s="288"/>
      <c r="O48" s="288">
        <f>'Žilinský kraj'!Q46</f>
        <v>4.6728971962616821E-2</v>
      </c>
      <c r="P48" s="289">
        <f>'Žilinský kraj'!R46</f>
        <v>9.3457943925233641E-2</v>
      </c>
    </row>
    <row r="49" spans="2:16" s="22" customFormat="1" ht="16.5" thickBot="1" x14ac:dyDescent="0.3">
      <c r="B49" s="21" t="s">
        <v>113</v>
      </c>
      <c r="C49" s="294">
        <f>C33+C35+C37+C39+C41+C43+C45+C47</f>
        <v>364</v>
      </c>
      <c r="D49" s="295">
        <f t="shared" ref="D49:P49" si="1">D33+D35+D37+D39+D41+D43+D45+D47</f>
        <v>63</v>
      </c>
      <c r="E49" s="295">
        <f t="shared" si="1"/>
        <v>39</v>
      </c>
      <c r="F49" s="295">
        <f t="shared" si="1"/>
        <v>38</v>
      </c>
      <c r="G49" s="295">
        <f t="shared" si="1"/>
        <v>1</v>
      </c>
      <c r="H49" s="295">
        <f t="shared" si="1"/>
        <v>451</v>
      </c>
      <c r="I49" s="295">
        <f t="shared" si="1"/>
        <v>29</v>
      </c>
      <c r="J49" s="296">
        <f t="shared" si="1"/>
        <v>35</v>
      </c>
      <c r="K49" s="297">
        <f t="shared" si="1"/>
        <v>513</v>
      </c>
      <c r="L49" s="295">
        <f t="shared" si="1"/>
        <v>99</v>
      </c>
      <c r="M49" s="295">
        <f t="shared" si="1"/>
        <v>54</v>
      </c>
      <c r="N49" s="295">
        <f t="shared" si="1"/>
        <v>666</v>
      </c>
      <c r="O49" s="295">
        <f t="shared" si="1"/>
        <v>39</v>
      </c>
      <c r="P49" s="296">
        <f t="shared" si="1"/>
        <v>51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0.7811158798283262</v>
      </c>
      <c r="D50" s="269">
        <f>IF(ISERROR(D49/(C49+D49+E49)),0,(D49/(C49+D49+E49)))</f>
        <v>0.13519313304721031</v>
      </c>
      <c r="E50" s="270">
        <f>IF(1-C50-D50=1,IF(E49=0,0,1),1-C50-D50)</f>
        <v>8.369098712446349E-2</v>
      </c>
      <c r="F50" s="270">
        <f>IF(ISERROR(F49/E49),0,F49/E49)</f>
        <v>0.97435897435897434</v>
      </c>
      <c r="G50" s="270">
        <f>IF(1-F50=1,IF(G49=0,0,1),1-F50)</f>
        <v>2.5641025641025661E-2</v>
      </c>
      <c r="H50" s="270"/>
      <c r="I50" s="270">
        <f>IF(ISERROR(I49/H49),0,(I49/H49))</f>
        <v>6.4301552106430154E-2</v>
      </c>
      <c r="J50" s="271">
        <f>IF(ISERROR(J49/H49),0,(J49/H49))</f>
        <v>7.7605321507760533E-2</v>
      </c>
      <c r="K50" s="268">
        <f>IF(ISERROR(K49/N49),0,(K49/N49))</f>
        <v>0.77027027027027029</v>
      </c>
      <c r="L50" s="270">
        <f>IF(ISERROR(L49/N49),0,(L49/N49))</f>
        <v>0.14864864864864866</v>
      </c>
      <c r="M50" s="270">
        <f>IF(1-K50-L50=1,IF(M49=0,0,1),1-K50-L50)</f>
        <v>8.1081081081081058E-2</v>
      </c>
      <c r="N50" s="270"/>
      <c r="O50" s="270">
        <f>IF(ISERROR(O49/N49),0,(O49/N49))</f>
        <v>5.8558558558558557E-2</v>
      </c>
      <c r="P50" s="272">
        <f>IF(ISERROR(P49/N49),0,(P49/N49))</f>
        <v>7.6576576576576572E-2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Varmužová Margita</cp:lastModifiedBy>
  <cp:lastPrinted>2018-04-13T19:31:56Z</cp:lastPrinted>
  <dcterms:created xsi:type="dcterms:W3CDTF">2013-01-30T15:41:45Z</dcterms:created>
  <dcterms:modified xsi:type="dcterms:W3CDTF">2018-05-29T13:32:17Z</dcterms:modified>
  <cp:category>Odbor metodiky IS</cp:category>
</cp:coreProperties>
</file>