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9200" windowHeight="11700" activeTab="0"/>
  </bookViews>
  <sheets>
    <sheet name="Banskobystrický kraj" sheetId="4" r:id="rId2"/>
    <sheet name="Bratislavský kraj" sheetId="5" r:id="rId3"/>
    <sheet name="Košický kraj" sheetId="6" r:id="rId4"/>
    <sheet name="Nitrianský kraj" sheetId="7" r:id="rId5"/>
    <sheet name="Prešovský kraj" sheetId="8" r:id="rId6"/>
    <sheet name="Trenčianský kraj" sheetId="9" r:id="rId7"/>
    <sheet name="Trnavský kraj" sheetId="10" r:id="rId8"/>
    <sheet name="Žilinský kraj" sheetId="1" r:id="rId9"/>
    <sheet name="SR" sheetId="12" r:id="rId10"/>
    <sheet name="Vysvetlivky" sheetId="2" r:id="rId11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<sst xmlns="http://schemas.openxmlformats.org/spreadsheetml/2006/main" count="1114" uniqueCount="148">
  <si>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</si>
  <si>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</si>
  <si>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</si>
  <si>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</si>
  <si>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</si>
  <si>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</si>
  <si>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</si>
  <si>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</si>
  <si>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</si>
  <si>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</si>
  <si>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</si>
  <si>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</si>
  <si>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</si>
  <si>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</si>
  <si>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</si>
  <si>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</si>
  <si>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</si>
  <si>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</si>
  <si>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</si>
  <si>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</si>
  <si>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</si>
  <si>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</si>
  <si>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</si>
  <si>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</si>
  <si>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</si>
  <si>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</si>
  <si>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</si>
  <si>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</si>
  <si>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</si>
  <si>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</si>
  <si>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</si>
  <si>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</si>
  <si>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</si>
  <si>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</si>
  <si>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</si>
  <si>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</si>
  <si>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</si>
  <si>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</si>
  <si>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</si>
  <si>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</si>
  <si>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</si>
  <si>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</si>
  <si>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</si>
  <si>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</si>
  <si>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</si>
  <si>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</si>
  <si>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</si>
  <si>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</si>
  <si>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</si>
  <si>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</si>
  <si>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</si>
  <si>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</si>
  <si>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</si>
  <si>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</si>
  <si>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</si>
  <si>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</si>
  <si>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</si>
  <si>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</si>
  <si>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</si>
  <si>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</si>
  <si>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</si>
  <si>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</si>
  <si>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</si>
  <si>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</si>
  <si>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</si>
  <si>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</si>
  <si>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</si>
  <si>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</si>
  <si>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</si>
  <si>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</si>
  <si>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</si>
  <si>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</si>
  <si>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</si>
  <si>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</si>
  <si>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</si>
  <si>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</si>
  <si>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</si>
  <si>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</si>
  <si>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</si>
  <si>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</si>
  <si>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</si>
  <si>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</si>
  <si>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</si>
  <si>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</si>
  <si>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</si>
  <si>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</si>
  <si>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</si>
  <si>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</si>
  <si>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</si>
  <si>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</si>
  <si>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</si>
  <si>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</si>
  <si>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</si>
  <si>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</si>
  <si>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</si>
  <si>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</si>
  <si>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</si>
  <si>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</si>
  <si>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</si>
  <si>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</si>
  <si>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</si>
  <si>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</si>
  <si>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</si>
  <si>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</si>
  <si>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</si>
  <si>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</si>
  <si>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</si>
  <si>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</si>
  <si>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</si>
  <si>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</si>
  <si>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</si>
  <si>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</si>
  <si>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</si>
  <si>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</si>
  <si>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</si>
  <si>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</si>
  <si>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</si>
  <si>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</si>
  <si>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</si>
  <si>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</si>
  <si>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</si>
  <si>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</si>
  <si>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</si>
  <si>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</si>
  <si>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</si>
  <si>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</si>
  <si>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</si>
  <si>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</si>
  <si>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</si>
  <si>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</si>
  <si>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</si>
  <si>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</si>
  <si>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</si>
  <si>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</si>
  <si>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</si>
  <si>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</si>
  <si>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</si>
  <si>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</si>
  <si>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</si>
  <si>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</si>
  <si>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</si>
  <si>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</si>
  <si>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</si>
  <si>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</si>
  <si>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</si>
  <si>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September 2018</t>
  </si>
  <si>
    <t>12.10.2018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</si>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</sst>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5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1" xfId="0" applyFont="1" applyBorder="1"/>
    <xf numFmtId="0" fontId="7" fillId="0" borderId="149" xfId="0" applyFont="1" applyBorder="1"/>
    <xf numFmtId="0" fontId="7" fillId="0" borderId="144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49" xfId="0" applyFont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9" fillId="2" borderId="130" xfId="1" applyFont="1" applyFill="1" applyBorder="1"/>
    <xf numFmtId="0" fontId="12" fillId="2" borderId="8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82" xfId="1" applyFont="1" applyFill="1" applyBorder="1" applyAlignment="1">
      <alignment horizontal="center" vertical="center"/>
    </xf>
    <xf numFmtId="0" fontId="9" fillId="2" borderId="0" xfId="1" applyFont="1" applyFill="1" applyBorder="1"/>
    <xf numFmtId="0" fontId="12" fillId="2" borderId="0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37" xfId="1" applyFont="1" applyFill="1" applyBorder="1" applyAlignment="1">
      <alignment horizontal="center" vertical="center"/>
    </xf>
    <xf numFmtId="0" fontId="12" fillId="2" borderId="14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1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/>
    <xf numFmtId="0" fontId="4" fillId="2" borderId="157" xfId="0" applyFont="1" applyFill="1" applyBorder="1" applyAlignment="1">
      <alignment wrapText="1"/>
    </xf>
    <xf numFmtId="0" fontId="4" fillId="2" borderId="155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48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1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0" xfId="1" applyNumberFormat="1" applyFont="1" applyFill="1" applyBorder="1" applyAlignment="1">
      <alignment horizontal="center" vertical="center"/>
    </xf>
    <xf numFmtId="10" fontId="5" fillId="2" borderId="143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8" xfId="1" applyFont="1" applyFill="1" applyBorder="1" applyAlignment="1">
      <alignment horizontal="center" vertical="center"/>
    </xf>
    <xf numFmtId="10" fontId="5" fillId="2" borderId="158" xfId="1" applyNumberFormat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9" fillId="4" borderId="162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153" xfId="1" applyFont="1" applyFill="1" applyBorder="1" applyAlignment="1">
      <alignment horizontal="center" vertical="center" wrapText="1"/>
    </xf>
    <xf numFmtId="0" fontId="10" fillId="3" borderId="141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18" fillId="2" borderId="155" xfId="0" applyFont="1" applyFill="1" applyBorder="1" applyAlignment="1">
      <alignment wrapText="1"/>
    </xf>
    <xf numFmtId="0" fontId="18" fillId="2" borderId="156" xfId="0" applyFont="1" applyFill="1" applyBorder="1" applyAlignment="1">
      <alignment wrapText="1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theme" Target="theme/theme1.xml"/>
  <Relationship Id="rId13" Type="http://schemas.openxmlformats.org/officeDocument/2006/relationships/styles" Target="styles.xml"/>
  <Relationship Id="rId14" Type="http://schemas.openxmlformats.org/officeDocument/2006/relationships/sharedStrings" Target="sharedStrings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r="1" spans="2:16" s="22" customFormat="1" ht="15.75" thickBot="1" x14ac:dyDescent="0.3"/>
    <row r="2" spans="2:16" s="22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r="3" spans="2:16" s="22" customFormat="1" ht="15.75" thickBot="1" x14ac:dyDescent="0.3"/>
    <row r="4" spans="2:16" s="22" customFormat="1" ht="15" customHeight="1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r="5" spans="2:16" s="22" customFormat="1" ht="15" customHeight="1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r="6" spans="2:16" s="22" customFormat="1" ht="96" customHeight="1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r="7" spans="2:16" s="22" customFormat="1" ht="15.75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107</v>
      </c>
      <c r="C8" s="252" t="n">
        <f>'Banskobystrický kraj'!E24</f>
        <v>74.0</v>
      </c>
      <c r="D8" s="253" t="n">
        <f>'Banskobystrický kraj'!F24</f>
        <v>11.0</v>
      </c>
      <c r="E8" s="253" t="n">
        <f>'Banskobystrický kraj'!G24</f>
        <v>11.0</v>
      </c>
      <c r="F8" s="253" t="n">
        <f>'Banskobystrický kraj'!H24</f>
        <v>8.0</v>
      </c>
      <c r="G8" s="253" t="n">
        <f>'Banskobystrický kraj'!I24</f>
        <v>3.0</v>
      </c>
      <c r="H8" s="253" t="n">
        <f>'Banskobystrický kraj'!J24</f>
        <v>93.0</v>
      </c>
      <c r="I8" s="253" t="n">
        <f>'Banskobystrický kraj'!K24</f>
        <v>6.0</v>
      </c>
      <c r="J8" s="254" t="n">
        <f>'Banskobystrický kraj'!L24</f>
        <v>10.0</v>
      </c>
      <c r="K8" s="255" t="n">
        <f>'Banskobystrický kraj'!M24</f>
        <v>110.0</v>
      </c>
      <c r="L8" s="253" t="n">
        <f>'Banskobystrický kraj'!N24</f>
        <v>12.0</v>
      </c>
      <c r="M8" s="253" t="n">
        <f>'Banskobystrický kraj'!O24</f>
        <v>17.0</v>
      </c>
      <c r="N8" s="253" t="n">
        <f>'Banskobystrický kraj'!P24</f>
        <v>139.0</v>
      </c>
      <c r="O8" s="253" t="n">
        <f>'Banskobystrický kraj'!Q24</f>
        <v>10.0</v>
      </c>
      <c r="P8" s="254" t="n">
        <f>'Banskobystrický kraj'!R24</f>
        <v>16.0</v>
      </c>
    </row>
    <row r="9" spans="2:16" s="22" customFormat="1" ht="15.75" x14ac:dyDescent="0.25">
      <c r="B9" s="17" t="s">
        <v>100</v>
      </c>
      <c r="C9" s="280" t="n">
        <f>'Banskobystrický kraj'!E25</f>
        <v>0.7708333333333334</v>
      </c>
      <c r="D9" s="281" t="n">
        <f>'Banskobystrický kraj'!F25</f>
        <v>0.11458333333333333</v>
      </c>
      <c r="E9" s="281" t="n">
        <f>'Banskobystrický kraj'!G25</f>
        <v>0.1145833333333333</v>
      </c>
      <c r="F9" s="281" t="n">
        <f>'Banskobystrický kraj'!H25</f>
        <v>0.7272727272727273</v>
      </c>
      <c r="G9" s="281" t="n">
        <f>'Banskobystrický kraj'!I25</f>
        <v>0.2727272727272727</v>
      </c>
      <c r="H9" s="281"/>
      <c r="I9" s="281" t="n">
        <f>'Banskobystrický kraj'!K25</f>
        <v>0.06451612903225806</v>
      </c>
      <c r="J9" s="282" t="n">
        <f>'Banskobystrický kraj'!L25</f>
        <v>0.10752688172043011</v>
      </c>
      <c r="K9" s="283" t="n">
        <f>'Banskobystrický kraj'!M25</f>
        <v>0.7913669064748201</v>
      </c>
      <c r="L9" s="281" t="n">
        <f>'Banskobystrický kraj'!N25</f>
        <v>0.08633093525179857</v>
      </c>
      <c r="M9" s="281" t="n">
        <f>'Banskobystrický kraj'!O25</f>
        <v>0.12230215827338133</v>
      </c>
      <c r="N9" s="281"/>
      <c r="O9" s="281" t="n">
        <f>'Banskobystrický kraj'!Q25</f>
        <v>0.07194244604316546</v>
      </c>
      <c r="P9" s="282" t="n">
        <f>'Banskobystrický kraj'!R25</f>
        <v>0.11510791366906475</v>
      </c>
    </row>
    <row r="10" spans="2:16" s="22" customFormat="1" ht="15.75" x14ac:dyDescent="0.25">
      <c r="B10" s="15" t="s">
        <v>108</v>
      </c>
      <c r="C10" s="256" t="n">
        <f>'Bratislavský kraj'!E18</f>
        <v>21.0</v>
      </c>
      <c r="D10" s="257" t="n">
        <f>'Bratislavský kraj'!F18</f>
        <v>2.0</v>
      </c>
      <c r="E10" s="257" t="n">
        <f>'Bratislavský kraj'!G18</f>
        <v>9.0</v>
      </c>
      <c r="F10" s="257" t="n">
        <f>'Bratislavský kraj'!H18</f>
        <v>9.0</v>
      </c>
      <c r="G10" s="257" t="n">
        <f>'Bratislavský kraj'!I18</f>
        <v>0.0</v>
      </c>
      <c r="H10" s="257" t="n">
        <f>'Bratislavský kraj'!J18</f>
        <v>32.0</v>
      </c>
      <c r="I10" s="257" t="n">
        <f>'Bratislavský kraj'!K18</f>
        <v>6.0</v>
      </c>
      <c r="J10" s="258" t="n">
        <f>'Bratislavský kraj'!L18</f>
        <v>4.0</v>
      </c>
      <c r="K10" s="259" t="n">
        <f>'Bratislavský kraj'!M18</f>
        <v>29.0</v>
      </c>
      <c r="L10" s="257" t="n">
        <f>'Bratislavský kraj'!N18</f>
        <v>2.0</v>
      </c>
      <c r="M10" s="257" t="n">
        <f>'Bratislavský kraj'!O18</f>
        <v>15.0</v>
      </c>
      <c r="N10" s="257" t="n">
        <f>'Bratislavský kraj'!P18</f>
        <v>46.0</v>
      </c>
      <c r="O10" s="257" t="n">
        <f>'Bratislavský kraj'!Q18</f>
        <v>11.0</v>
      </c>
      <c r="P10" s="258" t="n">
        <f>'Bratislavský kraj'!R18</f>
        <v>7.0</v>
      </c>
    </row>
    <row r="11" spans="2:16" s="22" customFormat="1" ht="15.75" x14ac:dyDescent="0.25">
      <c r="B11" s="18" t="s">
        <v>100</v>
      </c>
      <c r="C11" s="284" t="n">
        <f>'Bratislavský kraj'!E19</f>
        <v>0.65625</v>
      </c>
      <c r="D11" s="285" t="n">
        <f>'Bratislavský kraj'!F19</f>
        <v>0.0625</v>
      </c>
      <c r="E11" s="285" t="n">
        <f>'Bratislavský kraj'!G19</f>
        <v>0.28125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0.1875</v>
      </c>
      <c r="J11" s="286" t="n">
        <f>'Bratislavský kraj'!L19</f>
        <v>0.125</v>
      </c>
      <c r="K11" s="287" t="n">
        <f>'Bratislavský kraj'!M19</f>
        <v>0.6304347826086957</v>
      </c>
      <c r="L11" s="285" t="n">
        <f>'Bratislavský kraj'!N19</f>
        <v>0.043478260869565216</v>
      </c>
      <c r="M11" s="285" t="n">
        <f>'Bratislavský kraj'!O19</f>
        <v>0.32608695652173914</v>
      </c>
      <c r="N11" s="285"/>
      <c r="O11" s="285" t="n">
        <f>'Bratislavský kraj'!Q19</f>
        <v>0.2391304347826087</v>
      </c>
      <c r="P11" s="286" t="n">
        <f>'Bratislavský kraj'!R19</f>
        <v>0.15217391304347827</v>
      </c>
    </row>
    <row r="12" spans="2:16" s="22" customFormat="1" ht="15.75" x14ac:dyDescent="0.25">
      <c r="B12" s="15" t="s">
        <v>109</v>
      </c>
      <c r="C12" s="256" t="n">
        <f>'Košický kraj'!E22</f>
        <v>82.0</v>
      </c>
      <c r="D12" s="257" t="n">
        <f>'Košický kraj'!F22</f>
        <v>12.0</v>
      </c>
      <c r="E12" s="257" t="n">
        <f>'Košický kraj'!G22</f>
        <v>5.0</v>
      </c>
      <c r="F12" s="257" t="n">
        <f>'Košický kraj'!H22</f>
        <v>5.0</v>
      </c>
      <c r="G12" s="257" t="n">
        <f>'Košický kraj'!I22</f>
        <v>0.0</v>
      </c>
      <c r="H12" s="257" t="n">
        <f>'Košický kraj'!J22</f>
        <v>97.0</v>
      </c>
      <c r="I12" s="257" t="n">
        <f>'Košický kraj'!K22</f>
        <v>4.0</v>
      </c>
      <c r="J12" s="258" t="n">
        <f>'Košický kraj'!L22</f>
        <v>12.0</v>
      </c>
      <c r="K12" s="259" t="n">
        <f>'Košický kraj'!M22</f>
        <v>120.0</v>
      </c>
      <c r="L12" s="257" t="n">
        <f>'Košický kraj'!N22</f>
        <v>17.0</v>
      </c>
      <c r="M12" s="257" t="n">
        <f>'Košický kraj'!O22</f>
        <v>7.0</v>
      </c>
      <c r="N12" s="257" t="n">
        <f>'Košický kraj'!P22</f>
        <v>144.0</v>
      </c>
      <c r="O12" s="257" t="n">
        <f>'Košický kraj'!Q22</f>
        <v>5.0</v>
      </c>
      <c r="P12" s="258" t="n">
        <f>'Košický kraj'!R22</f>
        <v>18.0</v>
      </c>
    </row>
    <row r="13" spans="2:16" s="22" customFormat="1" ht="15.75" x14ac:dyDescent="0.25">
      <c r="B13" s="18" t="s">
        <v>100</v>
      </c>
      <c r="C13" s="284" t="n">
        <f>'Košický kraj'!E23</f>
        <v>0.8282828282828283</v>
      </c>
      <c r="D13" s="285" t="n">
        <f>'Košický kraj'!F23</f>
        <v>0.12121212121212122</v>
      </c>
      <c r="E13" s="285" t="n">
        <f>'Košický kraj'!G23</f>
        <v>0.0505050505050505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0.041237113402061855</v>
      </c>
      <c r="J13" s="286" t="n">
        <f>'Košický kraj'!L23</f>
        <v>0.12371134020618557</v>
      </c>
      <c r="K13" s="287" t="n">
        <f>'Košický kraj'!M23</f>
        <v>0.8333333333333334</v>
      </c>
      <c r="L13" s="285" t="n">
        <f>'Košický kraj'!N23</f>
        <v>0.11805555555555555</v>
      </c>
      <c r="M13" s="285" t="n">
        <f>'Košický kraj'!O23</f>
        <v>0.04861111111111108</v>
      </c>
      <c r="N13" s="285"/>
      <c r="O13" s="285" t="n">
        <f>'Košický kraj'!Q23</f>
        <v>0.034722222222222224</v>
      </c>
      <c r="P13" s="286" t="n">
        <f>'Košický kraj'!R23</f>
        <v>0.125</v>
      </c>
    </row>
    <row r="14" spans="2:16" s="22" customFormat="1" ht="15.75" x14ac:dyDescent="0.25">
      <c r="B14" s="15" t="s">
        <v>110</v>
      </c>
      <c r="C14" s="256" t="n">
        <f>'Nitrianský kraj'!E17</f>
        <v>79.0</v>
      </c>
      <c r="D14" s="257" t="n">
        <f>'Nitrianský kraj'!F17</f>
        <v>12.0</v>
      </c>
      <c r="E14" s="257" t="n">
        <f>'Nitrianský kraj'!G17</f>
        <v>8.0</v>
      </c>
      <c r="F14" s="257" t="n">
        <f>'Nitrianský kraj'!H17</f>
        <v>7.0</v>
      </c>
      <c r="G14" s="257" t="n">
        <f>'Nitrianský kraj'!I17</f>
        <v>1.0</v>
      </c>
      <c r="H14" s="257" t="n">
        <f>'Nitrianský kraj'!J17</f>
        <v>97.0</v>
      </c>
      <c r="I14" s="257" t="n">
        <f>'Nitrianský kraj'!K17</f>
        <v>3.0</v>
      </c>
      <c r="J14" s="258" t="n">
        <f>'Nitrianský kraj'!L17</f>
        <v>12.0</v>
      </c>
      <c r="K14" s="259" t="n">
        <f>'Nitrianský kraj'!M17</f>
        <v>115.0</v>
      </c>
      <c r="L14" s="257" t="n">
        <f>'Nitrianský kraj'!N17</f>
        <v>15.0</v>
      </c>
      <c r="M14" s="257" t="n">
        <f>'Nitrianský kraj'!O17</f>
        <v>10.0</v>
      </c>
      <c r="N14" s="257" t="n">
        <f>'Nitrianský kraj'!P17</f>
        <v>140.0</v>
      </c>
      <c r="O14" s="257" t="n">
        <f>'Nitrianský kraj'!Q17</f>
        <v>5.0</v>
      </c>
      <c r="P14" s="258" t="n">
        <f>'Nitrianský kraj'!R17</f>
        <v>15.0</v>
      </c>
    </row>
    <row r="15" spans="2:16" s="22" customFormat="1" ht="15.75" x14ac:dyDescent="0.25">
      <c r="B15" s="18" t="s">
        <v>100</v>
      </c>
      <c r="C15" s="284" t="n">
        <f>'Nitrianský kraj'!E18</f>
        <v>0.797979797979798</v>
      </c>
      <c r="D15" s="285" t="n">
        <f>'Nitrianský kraj'!F18</f>
        <v>0.12121212121212122</v>
      </c>
      <c r="E15" s="285" t="n">
        <f>'Nitrianský kraj'!G18</f>
        <v>0.08080808080808077</v>
      </c>
      <c r="F15" s="285" t="n">
        <f>'Nitrianský kraj'!H18</f>
        <v>0.875</v>
      </c>
      <c r="G15" s="285" t="n">
        <f>'Nitrianský kraj'!I18</f>
        <v>0.125</v>
      </c>
      <c r="H15" s="285"/>
      <c r="I15" s="285" t="n">
        <f>'Nitrianský kraj'!K18</f>
        <v>0.030927835051546393</v>
      </c>
      <c r="J15" s="286" t="n">
        <f>'Nitrianský kraj'!L18</f>
        <v>0.12371134020618557</v>
      </c>
      <c r="K15" s="287" t="n">
        <f>'Nitrianský kraj'!M18</f>
        <v>0.8214285714285714</v>
      </c>
      <c r="L15" s="285" t="n">
        <f>'Nitrianský kraj'!N18</f>
        <v>0.10714285714285714</v>
      </c>
      <c r="M15" s="285" t="n">
        <f>'Nitrianský kraj'!O18</f>
        <v>0.07142857142857147</v>
      </c>
      <c r="N15" s="285"/>
      <c r="O15" s="285" t="n">
        <f>'Nitrianský kraj'!Q18</f>
        <v>0.03571428571428571</v>
      </c>
      <c r="P15" s="286" t="n">
        <f>'Nitrianský kraj'!R18</f>
        <v>0.10714285714285714</v>
      </c>
    </row>
    <row r="16" spans="2:16" s="22" customFormat="1" ht="15.75" x14ac:dyDescent="0.25">
      <c r="B16" s="15" t="s">
        <v>111</v>
      </c>
      <c r="C16" s="256" t="n">
        <f>'Prešovský kraj'!E26</f>
        <v>48.0</v>
      </c>
      <c r="D16" s="257" t="n">
        <f>'Prešovský kraj'!F26</f>
        <v>3.0</v>
      </c>
      <c r="E16" s="257" t="n">
        <f>'Prešovský kraj'!G26</f>
        <v>4.0</v>
      </c>
      <c r="F16" s="257" t="n">
        <f>'Prešovský kraj'!H26</f>
        <v>3.0</v>
      </c>
      <c r="G16" s="257" t="n">
        <f>'Prešovský kraj'!I26</f>
        <v>1.0</v>
      </c>
      <c r="H16" s="257" t="n">
        <f>'Prešovský kraj'!J26</f>
        <v>52.0</v>
      </c>
      <c r="I16" s="257" t="n">
        <f>'Prešovský kraj'!K26</f>
        <v>3.0</v>
      </c>
      <c r="J16" s="258" t="n">
        <f>'Prešovský kraj'!L26</f>
        <v>2.0</v>
      </c>
      <c r="K16" s="259" t="n">
        <f>'Prešovský kraj'!M26</f>
        <v>60.0</v>
      </c>
      <c r="L16" s="257" t="n">
        <f>'Prešovský kraj'!N26</f>
        <v>4.0</v>
      </c>
      <c r="M16" s="257" t="n">
        <f>'Prešovský kraj'!O26</f>
        <v>5.0</v>
      </c>
      <c r="N16" s="257" t="n">
        <f>'Prešovský kraj'!P26</f>
        <v>69.0</v>
      </c>
      <c r="O16" s="257" t="n">
        <f>'Prešovský kraj'!Q26</f>
        <v>4.0</v>
      </c>
      <c r="P16" s="258" t="n">
        <f>'Prešovský kraj'!R26</f>
        <v>2.0</v>
      </c>
    </row>
    <row r="17" spans="2:16" s="22" customFormat="1" ht="15.75" x14ac:dyDescent="0.25">
      <c r="B17" s="18" t="s">
        <v>100</v>
      </c>
      <c r="C17" s="284" t="n">
        <f>'Prešovský kraj'!E27</f>
        <v>0.8727272727272727</v>
      </c>
      <c r="D17" s="285" t="n">
        <f>'Prešovský kraj'!F27</f>
        <v>0.05454545454545454</v>
      </c>
      <c r="E17" s="285" t="n">
        <f>'Prešovský kraj'!G27</f>
        <v>0.07272727272727278</v>
      </c>
      <c r="F17" s="285" t="n">
        <f>'Prešovský kraj'!H27</f>
        <v>0.75</v>
      </c>
      <c r="G17" s="285" t="n">
        <f>'Prešovský kraj'!I27</f>
        <v>0.25</v>
      </c>
      <c r="H17" s="285"/>
      <c r="I17" s="285" t="n">
        <f>'Prešovský kraj'!K27</f>
        <v>0.057692307692307696</v>
      </c>
      <c r="J17" s="286" t="n">
        <f>'Prešovský kraj'!L27</f>
        <v>0.038461538461538464</v>
      </c>
      <c r="K17" s="287" t="n">
        <f>'Prešovský kraj'!M27</f>
        <v>0.8695652173913043</v>
      </c>
      <c r="L17" s="285" t="n">
        <f>'Prešovský kraj'!N27</f>
        <v>0.057971014492753624</v>
      </c>
      <c r="M17" s="285" t="n">
        <f>'Prešovský kraj'!O27</f>
        <v>0.07246376811594205</v>
      </c>
      <c r="N17" s="285"/>
      <c r="O17" s="285" t="n">
        <f>'Prešovský kraj'!Q27</f>
        <v>0.057971014492753624</v>
      </c>
      <c r="P17" s="286" t="n">
        <f>'Prešovský kraj'!R27</f>
        <v>0.028985507246376812</v>
      </c>
    </row>
    <row r="18" spans="2:16" s="22" customFormat="1" ht="15.75" x14ac:dyDescent="0.25">
      <c r="B18" s="15" t="s">
        <v>112</v>
      </c>
      <c r="C18" s="256" t="n">
        <f>'Trenčianský kraj'!E21</f>
        <v>59.0</v>
      </c>
      <c r="D18" s="257" t="n">
        <f>'Trenčianský kraj'!F21</f>
        <v>6.0</v>
      </c>
      <c r="E18" s="257" t="n">
        <f>'Trenčianský kraj'!G21</f>
        <v>10.0</v>
      </c>
      <c r="F18" s="257" t="n">
        <f>'Trenčianský kraj'!H21</f>
        <v>10.0</v>
      </c>
      <c r="G18" s="257" t="n">
        <f>'Trenčianský kraj'!I21</f>
        <v>0.0</v>
      </c>
      <c r="H18" s="257" t="n">
        <f>'Trenčianský kraj'!J21</f>
        <v>75.0</v>
      </c>
      <c r="I18" s="257" t="n">
        <f>'Trenčianský kraj'!K21</f>
        <v>9.0</v>
      </c>
      <c r="J18" s="258" t="n">
        <f>'Trenčianský kraj'!L21</f>
        <v>8.0</v>
      </c>
      <c r="K18" s="259" t="n">
        <f>'Trenčianský kraj'!M21</f>
        <v>88.0</v>
      </c>
      <c r="L18" s="257" t="n">
        <f>'Trenčianský kraj'!N21</f>
        <v>8.0</v>
      </c>
      <c r="M18" s="257" t="n">
        <f>'Trenčianský kraj'!O21</f>
        <v>15.0</v>
      </c>
      <c r="N18" s="257" t="n">
        <f>'Trenčianský kraj'!P21</f>
        <v>111.0</v>
      </c>
      <c r="O18" s="257" t="n">
        <f>'Trenčianský kraj'!Q21</f>
        <v>16.0</v>
      </c>
      <c r="P18" s="258" t="n">
        <f>'Trenčianský kraj'!R21</f>
        <v>11.0</v>
      </c>
    </row>
    <row r="19" spans="2:16" s="22" customFormat="1" x14ac:dyDescent="0.25">
      <c r="B19" s="288" t="s">
        <v>100</v>
      </c>
      <c r="C19" s="284" t="n">
        <f>'Trenčianský kraj'!E22</f>
        <v>0.7866666666666666</v>
      </c>
      <c r="D19" s="285" t="n">
        <f>'Trenčianský kraj'!F22</f>
        <v>0.08</v>
      </c>
      <c r="E19" s="285" t="n">
        <f>'Trenčianský kraj'!G22</f>
        <v>0.13333333333333336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0.12</v>
      </c>
      <c r="J19" s="286" t="n">
        <f>'Trenčianský kraj'!L22</f>
        <v>0.10666666666666667</v>
      </c>
      <c r="K19" s="287" t="n">
        <f>'Trenčianský kraj'!M22</f>
        <v>0.7927927927927928</v>
      </c>
      <c r="L19" s="285" t="n">
        <f>'Trenčianský kraj'!N22</f>
        <v>0.07207207207207207</v>
      </c>
      <c r="M19" s="285" t="n">
        <f>'Trenčianský kraj'!O22</f>
        <v>0.13513513513513514</v>
      </c>
      <c r="N19" s="285"/>
      <c r="O19" s="285" t="n">
        <f>'Trenčianský kraj'!Q22</f>
        <v>0.14414414414414414</v>
      </c>
      <c r="P19" s="286" t="n">
        <f>'Trenčianský kraj'!R22</f>
        <v>0.0990990990990991</v>
      </c>
    </row>
    <row r="20" spans="2:16" s="22" customFormat="1" ht="15.75" x14ac:dyDescent="0.25">
      <c r="B20" s="15" t="s">
        <v>113</v>
      </c>
      <c r="C20" s="256" t="n">
        <f>'Trnavský kraj'!E17</f>
        <v>56.0</v>
      </c>
      <c r="D20" s="257" t="n">
        <f>'Trnavský kraj'!F17</f>
        <v>3.0</v>
      </c>
      <c r="E20" s="257" t="n">
        <f>'Trnavský kraj'!G17</f>
        <v>6.0</v>
      </c>
      <c r="F20" s="257" t="n">
        <f>'Trnavský kraj'!H17</f>
        <v>5.0</v>
      </c>
      <c r="G20" s="257" t="n">
        <f>'Trnavský kraj'!I17</f>
        <v>1.0</v>
      </c>
      <c r="H20" s="257" t="n">
        <f>'Trnavský kraj'!J17</f>
        <v>63.0</v>
      </c>
      <c r="I20" s="257" t="n">
        <f>'Trnavský kraj'!K17</f>
        <v>4.0</v>
      </c>
      <c r="J20" s="258" t="n">
        <f>'Trnavský kraj'!L17</f>
        <v>4.0</v>
      </c>
      <c r="K20" s="259" t="n">
        <f>'Trnavský kraj'!M17</f>
        <v>73.0</v>
      </c>
      <c r="L20" s="257" t="n">
        <f>'Trnavský kraj'!N17</f>
        <v>5.0</v>
      </c>
      <c r="M20" s="257" t="n">
        <f>'Trnavský kraj'!O17</f>
        <v>6.0</v>
      </c>
      <c r="N20" s="257" t="n">
        <f>'Trnavský kraj'!P17</f>
        <v>84.0</v>
      </c>
      <c r="O20" s="257" t="n">
        <f>'Trnavský kraj'!Q17</f>
        <v>4.0</v>
      </c>
      <c r="P20" s="258" t="n">
        <f>'Trnavský kraj'!R17</f>
        <v>4.0</v>
      </c>
    </row>
    <row r="21" spans="2:16" s="22" customFormat="1" ht="15.75" x14ac:dyDescent="0.25">
      <c r="B21" s="19" t="s">
        <v>100</v>
      </c>
      <c r="C21" s="289" t="n">
        <f>'Trnavský kraj'!E18</f>
        <v>0.8615384615384616</v>
      </c>
      <c r="D21" s="290" t="n">
        <f>'Trnavský kraj'!F18</f>
        <v>0.046153846153846156</v>
      </c>
      <c r="E21" s="290" t="n">
        <f>'Trnavský kraj'!G18</f>
        <v>0.09230769230769226</v>
      </c>
      <c r="F21" s="290" t="n">
        <f>'Trnavský kraj'!H18</f>
        <v>0.8333333333333334</v>
      </c>
      <c r="G21" s="290" t="n">
        <f>'Trnavský kraj'!I18</f>
        <v>0.16666666666666663</v>
      </c>
      <c r="H21" s="290"/>
      <c r="I21" s="290" t="n">
        <f>'Trnavský kraj'!K18</f>
        <v>0.06349206349206349</v>
      </c>
      <c r="J21" s="291" t="n">
        <f>'Trnavský kraj'!L18</f>
        <v>0.06349206349206349</v>
      </c>
      <c r="K21" s="292" t="n">
        <f>'Trnavský kraj'!M18</f>
        <v>0.8690476190476191</v>
      </c>
      <c r="L21" s="290" t="n">
        <f>'Trnavský kraj'!N18</f>
        <v>0.05952380952380952</v>
      </c>
      <c r="M21" s="290" t="n">
        <f>'Trnavský kraj'!O18</f>
        <v>0.07142857142857141</v>
      </c>
      <c r="N21" s="290"/>
      <c r="O21" s="290" t="n">
        <f>'Trnavský kraj'!Q18</f>
        <v>0.047619047619047616</v>
      </c>
      <c r="P21" s="291" t="n">
        <f>'Trnavský kraj'!R18</f>
        <v>0.047619047619047616</v>
      </c>
    </row>
    <row r="22" spans="2:16" s="22" customFormat="1" ht="15.75" x14ac:dyDescent="0.25">
      <c r="B22" s="16" t="s">
        <v>114</v>
      </c>
      <c r="C22" s="260" t="n">
        <f>'Žilinský kraj'!E22</f>
        <v>53.0</v>
      </c>
      <c r="D22" s="261" t="n">
        <f>'Žilinský kraj'!F22</f>
        <v>7.0</v>
      </c>
      <c r="E22" s="261" t="n">
        <f>'Žilinský kraj'!G22</f>
        <v>7.0</v>
      </c>
      <c r="F22" s="261" t="n">
        <f>'Žilinský kraj'!H22</f>
        <v>6.0</v>
      </c>
      <c r="G22" s="261" t="n">
        <f>'Žilinský kraj'!I22</f>
        <v>1.0</v>
      </c>
      <c r="H22" s="261" t="n">
        <f>'Žilinský kraj'!J22</f>
        <v>67.0</v>
      </c>
      <c r="I22" s="261" t="n">
        <f>'Žilinský kraj'!K22</f>
        <v>5.0</v>
      </c>
      <c r="J22" s="262" t="n">
        <f>'Žilinský kraj'!L22</f>
        <v>5.0</v>
      </c>
      <c r="K22" s="263" t="n">
        <f>'Žilinský kraj'!M22</f>
        <v>69.0</v>
      </c>
      <c r="L22" s="261" t="n">
        <f>'Žilinský kraj'!N22</f>
        <v>10.0</v>
      </c>
      <c r="M22" s="261" t="n">
        <f>'Žilinský kraj'!O22</f>
        <v>8.0</v>
      </c>
      <c r="N22" s="261" t="n">
        <f>'Žilinský kraj'!P22</f>
        <v>87.0</v>
      </c>
      <c r="O22" s="261" t="n">
        <f>'Žilinský kraj'!Q22</f>
        <v>6.0</v>
      </c>
      <c r="P22" s="262" t="n">
        <f>'Žilinský kraj'!R22</f>
        <v>6.0</v>
      </c>
    </row>
    <row r="23" spans="2:16" s="22" customFormat="1" ht="16.5" thickBot="1" x14ac:dyDescent="0.3">
      <c r="B23" s="20" t="s">
        <v>100</v>
      </c>
      <c r="C23" s="293" t="n">
        <f>'Žilinský kraj'!E23</f>
        <v>0.7910447761194029</v>
      </c>
      <c r="D23" s="294" t="n">
        <f>'Žilinský kraj'!F23</f>
        <v>0.1044776119402985</v>
      </c>
      <c r="E23" s="294" t="n">
        <f>'Žilinský kraj'!G23</f>
        <v>0.10447761194029856</v>
      </c>
      <c r="F23" s="294" t="n">
        <f>'Žilinský kraj'!H23</f>
        <v>0.8571428571428571</v>
      </c>
      <c r="G23" s="294" t="n">
        <f>'Žilinský kraj'!I23</f>
        <v>0.1428571428571429</v>
      </c>
      <c r="H23" s="294"/>
      <c r="I23" s="294" t="n">
        <f>'Žilinský kraj'!K23</f>
        <v>0.07462686567164178</v>
      </c>
      <c r="J23" s="295" t="n">
        <f>'Žilinský kraj'!L23</f>
        <v>0.07462686567164178</v>
      </c>
      <c r="K23" s="296" t="n">
        <f>'Žilinský kraj'!M23</f>
        <v>0.7931034482758621</v>
      </c>
      <c r="L23" s="294" t="n">
        <f>'Žilinský kraj'!N23</f>
        <v>0.11494252873563218</v>
      </c>
      <c r="M23" s="294" t="n">
        <f>'Žilinský kraj'!O23</f>
        <v>0.09195402298850572</v>
      </c>
      <c r="N23" s="294"/>
      <c r="O23" s="294" t="n">
        <f>'Žilinský kraj'!Q23</f>
        <v>0.06896551724137931</v>
      </c>
      <c r="P23" s="295" t="n">
        <f>'Žilinský kraj'!R23</f>
        <v>0.06896551724137931</v>
      </c>
    </row>
    <row r="24" spans="2:16" s="22" customFormat="1" ht="16.5" thickBot="1" x14ac:dyDescent="0.3">
      <c r="B24" s="21" t="s">
        <v>115</v>
      </c>
      <c r="C24" s="300" t="n">
        <f>C8+C10+C12+C14+C16+C18+C20+C22</f>
        <v>472.0</v>
      </c>
      <c r="D24" s="301" t="n">
        <f t="shared" ref="D24:P24" si="0">D8+D10+D12+D14+D16+D18+D20+D22</f>
        <v>56.0</v>
      </c>
      <c r="E24" s="301" t="n">
        <f t="shared" si="0"/>
        <v>60.0</v>
      </c>
      <c r="F24" s="301" t="n">
        <f t="shared" si="0"/>
        <v>53.0</v>
      </c>
      <c r="G24" s="301" t="n">
        <f t="shared" si="0"/>
        <v>7.0</v>
      </c>
      <c r="H24" s="301" t="n">
        <f t="shared" si="0"/>
        <v>576.0</v>
      </c>
      <c r="I24" s="301" t="n">
        <f t="shared" si="0"/>
        <v>40.0</v>
      </c>
      <c r="J24" s="302" t="n">
        <f t="shared" si="0"/>
        <v>57.0</v>
      </c>
      <c r="K24" s="300" t="n">
        <f t="shared" si="0"/>
        <v>664.0</v>
      </c>
      <c r="L24" s="301" t="n">
        <f t="shared" si="0"/>
        <v>73.0</v>
      </c>
      <c r="M24" s="301" t="n">
        <f t="shared" si="0"/>
        <v>83.0</v>
      </c>
      <c r="N24" s="301" t="n">
        <f t="shared" si="0"/>
        <v>820.0</v>
      </c>
      <c r="O24" s="301" t="n">
        <f t="shared" si="0"/>
        <v>61.0</v>
      </c>
      <c r="P24" s="301" t="n">
        <f t="shared" si="0"/>
        <v>79.0</v>
      </c>
    </row>
    <row r="25" spans="2:16" s="22" customFormat="1" ht="15.75" thickBot="1" x14ac:dyDescent="0.3">
      <c r="B25" s="264" t="s">
        <v>100</v>
      </c>
      <c r="C25" s="274" t="n">
        <f>IF(ISERROR(C24/(C24+D24+E24)),0,(C24/(C24+D24+E24)))</f>
        <v>0.8027210884353742</v>
      </c>
      <c r="D25" s="276" t="n">
        <f>IF(ISERROR(D24/(C24+D24+E24)),0,(D24/(C24+D24+E24)))</f>
        <v>0.09523809523809523</v>
      </c>
      <c r="E25" s="276" t="n">
        <f>IF(1-C25-D25=1,IF(E24=0,0,1),1-C25-D25)</f>
        <v>0.10204081632653061</v>
      </c>
      <c r="F25" s="279" t="n">
        <f>IF(ISERROR(F24/E24),0,(F24/E24))</f>
        <v>0.8833333333333333</v>
      </c>
      <c r="G25" s="276" t="n">
        <f>IF(1-F25=1,IF(G24=0,0,1),1-F25)</f>
        <v>0.1166666666666667</v>
      </c>
      <c r="H25" s="276"/>
      <c r="I25" s="276" t="n">
        <f>IF(ISERROR(I24/H24),0,(I24/H24))</f>
        <v>0.06944444444444445</v>
      </c>
      <c r="J25" s="277" t="n">
        <f>IF(ISERROR(J24/H24),0,(J24/H24))</f>
        <v>0.09895833333333333</v>
      </c>
      <c r="K25" s="274" t="n">
        <f>IF(ISERROR(K24/N24),0,(K24/N24))</f>
        <v>0.8097560975609757</v>
      </c>
      <c r="L25" s="276" t="n">
        <f>IF(ISERROR(L24/N24),0,(L24/N24))</f>
        <v>0.08902439024390243</v>
      </c>
      <c r="M25" s="276" t="n">
        <f>IF(1-K25-L25=1,IF(M24=0,0,1),1-K25-L25)</f>
        <v>0.1012195121951219</v>
      </c>
      <c r="N25" s="276"/>
      <c r="O25" s="276" t="n">
        <f>IF(ISERROR(O24/N24),0,(O24/N24))</f>
        <v>0.07439024390243902</v>
      </c>
      <c r="P25" s="278" t="n">
        <f>IF(ISERROR(P24/N24),0,(P24/N24))</f>
        <v>0.09634146341463415</v>
      </c>
    </row>
    <row r="26" spans="2:16" s="22" customFormat="1" ht="15.75" thickBot="1" x14ac:dyDescent="0.3"/>
    <row r="27" spans="2:16" s="22" customFormat="1" ht="22.5" customHeight="1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r="28" spans="2:16" s="22" customFormat="1" ht="15.75" thickBot="1" x14ac:dyDescent="0.3"/>
    <row r="29" spans="2:16" s="22" customFormat="1" ht="15.75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r="30" spans="2:16" s="22" customFormat="1" ht="15" customHeight="1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r="31" spans="2:16" s="22" customFormat="1" ht="96.75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r="32" spans="2:16" s="22" customFormat="1" ht="15.75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107</v>
      </c>
      <c r="C33" s="252" t="n">
        <f>'Banskobystrický kraj'!E49</f>
        <v>678.0</v>
      </c>
      <c r="D33" s="253" t="n">
        <f>'Banskobystrický kraj'!F49</f>
        <v>120.0</v>
      </c>
      <c r="E33" s="253" t="n">
        <f>'Banskobystrický kraj'!G49</f>
        <v>80.0</v>
      </c>
      <c r="F33" s="253" t="n">
        <f>'Banskobystrický kraj'!H49</f>
        <v>61.0</v>
      </c>
      <c r="G33" s="253" t="n">
        <f>'Banskobystrický kraj'!I49</f>
        <v>19.0</v>
      </c>
      <c r="H33" s="253" t="n">
        <f>'Banskobystrický kraj'!J49</f>
        <v>861.0</v>
      </c>
      <c r="I33" s="253" t="n">
        <f>'Banskobystrický kraj'!K49</f>
        <v>49.0</v>
      </c>
      <c r="J33" s="254" t="n">
        <f>'Banskobystrický kraj'!L49</f>
        <v>92.0</v>
      </c>
      <c r="K33" s="255" t="n">
        <f>'Banskobystrický kraj'!M49</f>
        <v>965.0</v>
      </c>
      <c r="L33" s="253" t="n">
        <f>'Banskobystrický kraj'!N49</f>
        <v>152.0</v>
      </c>
      <c r="M33" s="253" t="n">
        <f>'Banskobystrický kraj'!O49</f>
        <v>111.0</v>
      </c>
      <c r="N33" s="253" t="n">
        <f>'Banskobystrický kraj'!P49</f>
        <v>1228.0</v>
      </c>
      <c r="O33" s="253" t="n">
        <f>'Banskobystrický kraj'!Q49</f>
        <v>65.0</v>
      </c>
      <c r="P33" s="254" t="n">
        <f>'Banskobystrický kraj'!R49</f>
        <v>126.0</v>
      </c>
    </row>
    <row r="34" spans="2:17" s="22" customFormat="1" ht="15.75" x14ac:dyDescent="0.25">
      <c r="B34" s="17" t="s">
        <v>100</v>
      </c>
      <c r="C34" s="280" t="n">
        <f>'Banskobystrický kraj'!E50</f>
        <v>0.7722095671981777</v>
      </c>
      <c r="D34" s="281" t="n">
        <f>'Banskobystrický kraj'!F50</f>
        <v>0.1366742596810934</v>
      </c>
      <c r="E34" s="281" t="n">
        <f>'Banskobystrický kraj'!G50</f>
        <v>0.09111617312072892</v>
      </c>
      <c r="F34" s="281" t="n">
        <f>'Banskobystrický kraj'!H50</f>
        <v>0.7625</v>
      </c>
      <c r="G34" s="281" t="n">
        <f>'Banskobystrický kraj'!I50</f>
        <v>0.23750000000000004</v>
      </c>
      <c r="H34" s="281"/>
      <c r="I34" s="281" t="n">
        <f>'Banskobystrický kraj'!K50</f>
        <v>0.056910569105691054</v>
      </c>
      <c r="J34" s="282" t="n">
        <f>'Banskobystrický kraj'!L50</f>
        <v>0.10685249709639953</v>
      </c>
      <c r="K34" s="283" t="n">
        <f>'Banskobystrický kraj'!M50</f>
        <v>0.7858306188925082</v>
      </c>
      <c r="L34" s="281" t="n">
        <f>'Banskobystrický kraj'!N50</f>
        <v>0.1237785016286645</v>
      </c>
      <c r="M34" s="281" t="n">
        <f>'Banskobystrický kraj'!O50</f>
        <v>0.09039087947882735</v>
      </c>
      <c r="N34" s="281"/>
      <c r="O34" s="281" t="n">
        <f>'Banskobystrický kraj'!Q50</f>
        <v>0.052931596091205214</v>
      </c>
      <c r="P34" s="282" t="n">
        <f>'Banskobystrický kraj'!R50</f>
        <v>0.10260586319218241</v>
      </c>
    </row>
    <row r="35" spans="2:17" s="22" customFormat="1" ht="15.75" x14ac:dyDescent="0.25">
      <c r="B35" s="15" t="s">
        <v>108</v>
      </c>
      <c r="C35" s="256" t="n">
        <f>'Bratislavský kraj'!E37</f>
        <v>382.0</v>
      </c>
      <c r="D35" s="257" t="n">
        <f>'Bratislavský kraj'!F37</f>
        <v>42.0</v>
      </c>
      <c r="E35" s="257" t="n">
        <f>'Bratislavský kraj'!G37</f>
        <v>86.0</v>
      </c>
      <c r="F35" s="257" t="n">
        <f>'Bratislavský kraj'!H37</f>
        <v>79.0</v>
      </c>
      <c r="G35" s="257" t="n">
        <f>'Bratislavský kraj'!I37</f>
        <v>7.0</v>
      </c>
      <c r="H35" s="257" t="n">
        <f>'Bratislavský kraj'!J37</f>
        <v>507.0</v>
      </c>
      <c r="I35" s="257" t="n">
        <f>'Bratislavský kraj'!K37</f>
        <v>68.0</v>
      </c>
      <c r="J35" s="298" t="n">
        <f>'Bratislavský kraj'!L37</f>
        <v>47.0</v>
      </c>
      <c r="K35" s="256" t="n">
        <f>'Bratislavský kraj'!M37</f>
        <v>497.0</v>
      </c>
      <c r="L35" s="257" t="n">
        <f>'Bratislavský kraj'!N37</f>
        <v>52.0</v>
      </c>
      <c r="M35" s="257" t="n">
        <f>'Bratislavský kraj'!O37</f>
        <v>113.0</v>
      </c>
      <c r="N35" s="298" t="n">
        <f>'Bratislavský kraj'!P37</f>
        <v>662.0</v>
      </c>
      <c r="O35" s="257" t="n">
        <f>'Bratislavský kraj'!Q37</f>
        <v>92.0</v>
      </c>
      <c r="P35" s="258" t="n">
        <f>'Bratislavský kraj'!R37</f>
        <v>62.0</v>
      </c>
    </row>
    <row r="36" spans="2:17" s="22" customFormat="1" ht="15.75" x14ac:dyDescent="0.25">
      <c r="B36" s="18" t="s">
        <v>100</v>
      </c>
      <c r="C36" s="284" t="n">
        <f>'Bratislavský kraj'!E38</f>
        <v>0.7490196078431373</v>
      </c>
      <c r="D36" s="285" t="n">
        <f>'Bratislavský kraj'!F38</f>
        <v>0.08235294117647059</v>
      </c>
      <c r="E36" s="285" t="n">
        <f>'Bratislavský kraj'!G38</f>
        <v>0.16862745098039217</v>
      </c>
      <c r="F36" s="285" t="n">
        <f>'Bratislavský kraj'!H38</f>
        <v>0.9186046511627907</v>
      </c>
      <c r="G36" s="285" t="n">
        <f>'Bratislavský kraj'!I38</f>
        <v>0.08139534883720934</v>
      </c>
      <c r="H36" s="285"/>
      <c r="I36" s="285" t="n">
        <f>'Bratislavský kraj'!K38</f>
        <v>0.1341222879684418</v>
      </c>
      <c r="J36" s="299" t="n">
        <f>'Bratislavský kraj'!L38</f>
        <v>0.09270216962524655</v>
      </c>
      <c r="K36" s="284" t="n">
        <f>'Bratislavský kraj'!M38</f>
        <v>0.7507552870090635</v>
      </c>
      <c r="L36" s="285" t="n">
        <f>'Bratislavský kraj'!N38</f>
        <v>0.07854984894259819</v>
      </c>
      <c r="M36" s="285" t="n">
        <f>'Bratislavský kraj'!O38</f>
        <v>0.17069486404833834</v>
      </c>
      <c r="N36" s="299"/>
      <c r="O36" s="285" t="n">
        <f>'Bratislavský kraj'!Q38</f>
        <v>0.13897280966767372</v>
      </c>
      <c r="P36" s="286" t="n">
        <f>'Bratislavský kraj'!R38</f>
        <v>0.09365558912386707</v>
      </c>
      <c r="Q36" s="297"/>
    </row>
    <row r="37" spans="2:17" s="22" customFormat="1" ht="15.75" x14ac:dyDescent="0.25">
      <c r="B37" s="15" t="s">
        <v>109</v>
      </c>
      <c r="C37" s="256" t="n">
        <f>'Košický kraj'!E45</f>
        <v>576.0</v>
      </c>
      <c r="D37" s="257" t="n">
        <f>'Košický kraj'!F45</f>
        <v>98.0</v>
      </c>
      <c r="E37" s="257" t="n">
        <f>'Košický kraj'!G45</f>
        <v>55.0</v>
      </c>
      <c r="F37" s="257" t="n">
        <f>'Košický kraj'!H45</f>
        <v>49.0</v>
      </c>
      <c r="G37" s="257" t="n">
        <f>'Košický kraj'!I45</f>
        <v>6.0</v>
      </c>
      <c r="H37" s="257" t="n">
        <f>'Košický kraj'!J45</f>
        <v>713.0</v>
      </c>
      <c r="I37" s="257" t="n">
        <f>'Košický kraj'!K45</f>
        <v>54.0</v>
      </c>
      <c r="J37" s="258" t="n">
        <f>'Košický kraj'!L45</f>
        <v>59.0</v>
      </c>
      <c r="K37" s="259" t="n">
        <f>'Košický kraj'!M45</f>
        <v>834.0</v>
      </c>
      <c r="L37" s="257" t="n">
        <f>'Košický kraj'!N45</f>
        <v>147.0</v>
      </c>
      <c r="M37" s="257" t="n">
        <f>'Košický kraj'!O45</f>
        <v>78.0</v>
      </c>
      <c r="N37" s="257" t="n">
        <f>'Košický kraj'!P45</f>
        <v>1059.0</v>
      </c>
      <c r="O37" s="257" t="n">
        <f>'Košický kraj'!Q45</f>
        <v>82.0</v>
      </c>
      <c r="P37" s="258" t="n">
        <f>'Košický kraj'!R45</f>
        <v>89.0</v>
      </c>
    </row>
    <row r="38" spans="2:17" s="22" customFormat="1" ht="15.75" x14ac:dyDescent="0.25">
      <c r="B38" s="18" t="s">
        <v>100</v>
      </c>
      <c r="C38" s="284" t="n">
        <f>'Košický kraj'!E46</f>
        <v>0.7901234567901234</v>
      </c>
      <c r="D38" s="285" t="n">
        <f>'Košický kraj'!F46</f>
        <v>0.13443072702331962</v>
      </c>
      <c r="E38" s="285" t="n">
        <f>'Košický kraj'!G46</f>
        <v>0.07544581618655696</v>
      </c>
      <c r="F38" s="285" t="n">
        <f>'Košický kraj'!H46</f>
        <v>0.8909090909090909</v>
      </c>
      <c r="G38" s="285" t="n">
        <f>'Košický kraj'!I46</f>
        <v>1.0</v>
      </c>
      <c r="H38" s="285"/>
      <c r="I38" s="285" t="n">
        <f>'Košický kraj'!K46</f>
        <v>0.07573632538569425</v>
      </c>
      <c r="J38" s="286" t="n">
        <f>'Košický kraj'!L46</f>
        <v>0.08274894810659186</v>
      </c>
      <c r="K38" s="287" t="n">
        <f>'Košický kraj'!M46</f>
        <v>0.7875354107648725</v>
      </c>
      <c r="L38" s="285" t="n">
        <f>'Košický kraj'!N46</f>
        <v>0.1388101983002833</v>
      </c>
      <c r="M38" s="285" t="n">
        <f>'Košický kraj'!O46</f>
        <v>0.07365439093484416</v>
      </c>
      <c r="N38" s="285"/>
      <c r="O38" s="285" t="n">
        <f>'Košický kraj'!Q46</f>
        <v>0.07743153918791312</v>
      </c>
      <c r="P38" s="286" t="n">
        <f>'Košický kraj'!R46</f>
        <v>0.08404154863078375</v>
      </c>
    </row>
    <row r="39" spans="2:17" s="22" customFormat="1" ht="15.75" x14ac:dyDescent="0.25">
      <c r="B39" s="15" t="s">
        <v>110</v>
      </c>
      <c r="C39" s="256" t="n">
        <f>'Nitrianský kraj'!E35</f>
        <v>609.0</v>
      </c>
      <c r="D39" s="257" t="n">
        <f>'Nitrianský kraj'!F35</f>
        <v>78.0</v>
      </c>
      <c r="E39" s="257" t="n">
        <f>'Nitrianský kraj'!G35</f>
        <v>56.0</v>
      </c>
      <c r="F39" s="257" t="n">
        <f>'Nitrianský kraj'!H35</f>
        <v>50.0</v>
      </c>
      <c r="G39" s="257" t="n">
        <f>'Nitrianský kraj'!I35</f>
        <v>6.0</v>
      </c>
      <c r="H39" s="257" t="n">
        <f>'Nitrianský kraj'!J35</f>
        <v>736.0</v>
      </c>
      <c r="I39" s="257" t="n">
        <f>'Nitrianský kraj'!K35</f>
        <v>42.0</v>
      </c>
      <c r="J39" s="258" t="n">
        <f>'Nitrianský kraj'!L35</f>
        <v>51.0</v>
      </c>
      <c r="K39" s="259" t="n">
        <f>'Nitrianský kraj'!M35</f>
        <v>846.0</v>
      </c>
      <c r="L39" s="257" t="n">
        <f>'Nitrianský kraj'!N35</f>
        <v>105.0</v>
      </c>
      <c r="M39" s="257" t="n">
        <f>'Nitrianský kraj'!O35</f>
        <v>67.0</v>
      </c>
      <c r="N39" s="257" t="n">
        <f>'Nitrianský kraj'!P35</f>
        <v>1018.0</v>
      </c>
      <c r="O39" s="257" t="n">
        <f>'Nitrianský kraj'!Q35</f>
        <v>54.0</v>
      </c>
      <c r="P39" s="258" t="n">
        <f>'Nitrianský kraj'!R35</f>
        <v>69.0</v>
      </c>
    </row>
    <row r="40" spans="2:17" s="22" customFormat="1" ht="15.75" x14ac:dyDescent="0.25">
      <c r="B40" s="18" t="s">
        <v>100</v>
      </c>
      <c r="C40" s="284" t="n">
        <f>'Nitrianský kraj'!E36</f>
        <v>0.819650067294751</v>
      </c>
      <c r="D40" s="285" t="n">
        <f>'Nitrianský kraj'!F36</f>
        <v>0.10497981157469717</v>
      </c>
      <c r="E40" s="285" t="n">
        <f>'Nitrianský kraj'!G36</f>
        <v>0.07537012113055185</v>
      </c>
      <c r="F40" s="285" t="n">
        <f>'Nitrianský kraj'!H36</f>
        <v>0.8928571428571429</v>
      </c>
      <c r="G40" s="285" t="n">
        <f>'Nitrianský kraj'!I36</f>
        <v>0.1071428571428571</v>
      </c>
      <c r="H40" s="285"/>
      <c r="I40" s="285" t="n">
        <f>'Nitrianský kraj'!K36</f>
        <v>0.057065217391304345</v>
      </c>
      <c r="J40" s="286" t="n">
        <f>'Nitrianský kraj'!L36</f>
        <v>0.06929347826086957</v>
      </c>
      <c r="K40" s="287" t="n">
        <f>'Nitrianský kraj'!M36</f>
        <v>0.831041257367387</v>
      </c>
      <c r="L40" s="285" t="n">
        <f>'Nitrianský kraj'!N36</f>
        <v>0.1031434184675835</v>
      </c>
      <c r="M40" s="285" t="n">
        <f>'Nitrianský kraj'!O36</f>
        <v>0.06581532416502951</v>
      </c>
      <c r="N40" s="285"/>
      <c r="O40" s="285" t="n">
        <f>'Nitrianský kraj'!Q36</f>
        <v>0.05304518664047151</v>
      </c>
      <c r="P40" s="286" t="n">
        <f>'Nitrianský kraj'!R36</f>
        <v>0.06777996070726916</v>
      </c>
    </row>
    <row r="41" spans="2:17" s="22" customFormat="1" ht="15.75" x14ac:dyDescent="0.25">
      <c r="B41" s="15" t="s">
        <v>111</v>
      </c>
      <c r="C41" s="256" t="n">
        <f>'Prešovský kraj'!E53</f>
        <v>546.0</v>
      </c>
      <c r="D41" s="257" t="n">
        <f>'Prešovský kraj'!F53</f>
        <v>77.0</v>
      </c>
      <c r="E41" s="257" t="n">
        <f>'Prešovský kraj'!G53</f>
        <v>36.0</v>
      </c>
      <c r="F41" s="257" t="n">
        <f>'Prešovský kraj'!H53</f>
        <v>26.0</v>
      </c>
      <c r="G41" s="257" t="n">
        <f>'Prešovský kraj'!I53</f>
        <v>10.0</v>
      </c>
      <c r="H41" s="257" t="n">
        <f>'Prešovský kraj'!J53</f>
        <v>609.0</v>
      </c>
      <c r="I41" s="257" t="n">
        <f>'Prešovský kraj'!K53</f>
        <v>25.0</v>
      </c>
      <c r="J41" s="258" t="n">
        <f>'Prešovský kraj'!L53</f>
        <v>45.0</v>
      </c>
      <c r="K41" s="259" t="n">
        <f>'Prešovský kraj'!M53</f>
        <v>753.0</v>
      </c>
      <c r="L41" s="257" t="n">
        <f>'Prešovský kraj'!N53</f>
        <v>109.0</v>
      </c>
      <c r="M41" s="257" t="n">
        <f>'Prešovský kraj'!O53</f>
        <v>49.0</v>
      </c>
      <c r="N41" s="257" t="n">
        <f>'Prešovský kraj'!P53</f>
        <v>911.0</v>
      </c>
      <c r="O41" s="257" t="n">
        <f>'Prešovský kraj'!Q53</f>
        <v>35.0</v>
      </c>
      <c r="P41" s="258" t="n">
        <f>'Prešovský kraj'!R53</f>
        <v>60.0</v>
      </c>
    </row>
    <row r="42" spans="2:17" s="22" customFormat="1" ht="15.75" x14ac:dyDescent="0.25">
      <c r="B42" s="18" t="s">
        <v>100</v>
      </c>
      <c r="C42" s="284" t="n">
        <f>'Prešovský kraj'!E54</f>
        <v>0.8285280728376327</v>
      </c>
      <c r="D42" s="285" t="n">
        <f>'Prešovský kraj'!F54</f>
        <v>0.11684370257966616</v>
      </c>
      <c r="E42" s="285" t="n">
        <f>'Prešovský kraj'!G54</f>
        <v>0.0546282245827011</v>
      </c>
      <c r="F42" s="285" t="n">
        <f>'Prešovský kraj'!H54</f>
        <v>0.7222222222222222</v>
      </c>
      <c r="G42" s="285" t="n">
        <f>'Prešovský kraj'!I54</f>
        <v>0.2777777777777778</v>
      </c>
      <c r="H42" s="285"/>
      <c r="I42" s="285" t="n">
        <f>'Prešovský kraj'!K54</f>
        <v>0.041050903119868636</v>
      </c>
      <c r="J42" s="286" t="n">
        <f>'Prešovský kraj'!L54</f>
        <v>0.07389162561576355</v>
      </c>
      <c r="K42" s="287" t="n">
        <f>'Prešovský kraj'!M54</f>
        <v>0.8265642151481888</v>
      </c>
      <c r="L42" s="285" t="n">
        <f>'Prešovský kraj'!N54</f>
        <v>0.11964873765093303</v>
      </c>
      <c r="M42" s="285" t="n">
        <f>'Prešovský kraj'!O54</f>
        <v>0.05378704720087818</v>
      </c>
      <c r="N42" s="285"/>
      <c r="O42" s="285" t="n">
        <f>'Prešovský kraj'!Q54</f>
        <v>0.038419319429198684</v>
      </c>
      <c r="P42" s="286" t="n">
        <f>'Prešovský kraj'!R54</f>
        <v>0.06586169045005488</v>
      </c>
    </row>
    <row r="43" spans="2:17" s="22" customFormat="1" ht="15.75" x14ac:dyDescent="0.25">
      <c r="B43" s="15" t="s">
        <v>112</v>
      </c>
      <c r="C43" s="256" t="n">
        <f>'Trenčianský kraj'!E43</f>
        <v>504.0</v>
      </c>
      <c r="D43" s="257" t="n">
        <f>'Trenčianský kraj'!F43</f>
        <v>57.0</v>
      </c>
      <c r="E43" s="257" t="n">
        <f>'Trenčianský kraj'!G43</f>
        <v>64.0</v>
      </c>
      <c r="F43" s="257" t="n">
        <f>'Trenčianský kraj'!H43</f>
        <v>56.0</v>
      </c>
      <c r="G43" s="257" t="n">
        <f>'Trenčianský kraj'!I43</f>
        <v>8.0</v>
      </c>
      <c r="H43" s="257" t="n">
        <f>'Trenčianský kraj'!J43</f>
        <v>620.0</v>
      </c>
      <c r="I43" s="257" t="n">
        <f>'Trenčianský kraj'!K43</f>
        <v>44.0</v>
      </c>
      <c r="J43" s="258" t="n">
        <f>'Trenčianský kraj'!L43</f>
        <v>58.0</v>
      </c>
      <c r="K43" s="259" t="n">
        <f>'Trenčianský kraj'!M43</f>
        <v>688.0</v>
      </c>
      <c r="L43" s="257" t="n">
        <f>'Trenčianský kraj'!N43</f>
        <v>75.0</v>
      </c>
      <c r="M43" s="257" t="n">
        <f>'Trenčianský kraj'!O43</f>
        <v>88.0</v>
      </c>
      <c r="N43" s="257" t="n">
        <f>'Trenčianský kraj'!P43</f>
        <v>851.0</v>
      </c>
      <c r="O43" s="257" t="n">
        <f>'Trenčianský kraj'!Q43</f>
        <v>64.0</v>
      </c>
      <c r="P43" s="258" t="n">
        <f>'Trenčianský kraj'!R43</f>
        <v>79.0</v>
      </c>
    </row>
    <row r="44" spans="2:17" s="22" customFormat="1" ht="15.75" x14ac:dyDescent="0.25">
      <c r="B44" s="18" t="s">
        <v>100</v>
      </c>
      <c r="C44" s="284" t="n">
        <f>'Trenčianský kraj'!E44</f>
        <v>0.8064</v>
      </c>
      <c r="D44" s="285" t="n">
        <f>'Trenčianský kraj'!F44</f>
        <v>0.0912</v>
      </c>
      <c r="E44" s="285" t="n">
        <f>'Trenčianský kraj'!G44</f>
        <v>0.10239999999999999</v>
      </c>
      <c r="F44" s="285" t="n">
        <f>'Trenčianský kraj'!H44</f>
        <v>0.875</v>
      </c>
      <c r="G44" s="285" t="n">
        <f>'Trenčianský kraj'!I44</f>
        <v>0.0</v>
      </c>
      <c r="H44" s="285"/>
      <c r="I44" s="285" t="n">
        <f>'Trenčianský kraj'!K44</f>
        <v>0.07096774193548387</v>
      </c>
      <c r="J44" s="286" t="n">
        <f>'Trenčianský kraj'!L44</f>
        <v>0.0935483870967742</v>
      </c>
      <c r="K44" s="287" t="n">
        <f>'Trenčianský kraj'!M44</f>
        <v>0.8084606345475911</v>
      </c>
      <c r="L44" s="285" t="n">
        <f>'Trenčianský kraj'!N44</f>
        <v>0.0881316098707403</v>
      </c>
      <c r="M44" s="285" t="n">
        <f>'Trenčianský kraj'!O44</f>
        <v>0.1034077555816686</v>
      </c>
      <c r="N44" s="285"/>
      <c r="O44" s="285" t="n">
        <f>'Trenčianský kraj'!Q44</f>
        <v>0.07520564042303172</v>
      </c>
      <c r="P44" s="286" t="n">
        <f>'Trenčianský kraj'!R44</f>
        <v>0.09283196239717979</v>
      </c>
    </row>
    <row r="45" spans="2:17" s="22" customFormat="1" ht="15.75" x14ac:dyDescent="0.25">
      <c r="B45" s="15" t="s">
        <v>113</v>
      </c>
      <c r="C45" s="256" t="n">
        <f>'Trnavský kraj'!E35</f>
        <v>475.0</v>
      </c>
      <c r="D45" s="257" t="n">
        <f>'Trnavský kraj'!F35</f>
        <v>64.0</v>
      </c>
      <c r="E45" s="257" t="n">
        <f>'Trnavský kraj'!G35</f>
        <v>54.0</v>
      </c>
      <c r="F45" s="257" t="n">
        <f>'Trnavský kraj'!H35</f>
        <v>51.0</v>
      </c>
      <c r="G45" s="257" t="n">
        <f>'Trnavský kraj'!I35</f>
        <v>3.0</v>
      </c>
      <c r="H45" s="257" t="n">
        <f>'Trnavský kraj'!J35</f>
        <v>583.0</v>
      </c>
      <c r="I45" s="257" t="n">
        <f>'Trnavský kraj'!K35</f>
        <v>42.0</v>
      </c>
      <c r="J45" s="258" t="n">
        <f>'Trnavský kraj'!L35</f>
        <v>31.0</v>
      </c>
      <c r="K45" s="259" t="n">
        <f>'Trnavský kraj'!M35</f>
        <v>636.0</v>
      </c>
      <c r="L45" s="257" t="n">
        <f>'Trnavský kraj'!N35</f>
        <v>85.0</v>
      </c>
      <c r="M45" s="257" t="n">
        <f>'Trnavský kraj'!O35</f>
        <v>70.0</v>
      </c>
      <c r="N45" s="257" t="n">
        <f>'Trnavský kraj'!P35</f>
        <v>791.0</v>
      </c>
      <c r="O45" s="257" t="n">
        <f>'Trnavský kraj'!Q35</f>
        <v>54.0</v>
      </c>
      <c r="P45" s="258" t="n">
        <f>'Trnavský kraj'!R35</f>
        <v>43.0</v>
      </c>
    </row>
    <row r="46" spans="2:17" s="22" customFormat="1" ht="15.75" x14ac:dyDescent="0.25">
      <c r="B46" s="19" t="s">
        <v>100</v>
      </c>
      <c r="C46" s="284" t="n">
        <f>'Trnavský kraj'!E36</f>
        <v>0.8010118043844857</v>
      </c>
      <c r="D46" s="285" t="n">
        <f>'Trnavský kraj'!F36</f>
        <v>0.10792580101180438</v>
      </c>
      <c r="E46" s="285" t="n">
        <f>'Trnavský kraj'!G36</f>
        <v>0.0910623946037099</v>
      </c>
      <c r="F46" s="285" t="n">
        <f>'Trnavský kraj'!H36</f>
        <v>0.9444444444444444</v>
      </c>
      <c r="G46" s="285" t="n">
        <f>'Trnavský kraj'!I36</f>
        <v>0.05555555555555558</v>
      </c>
      <c r="H46" s="285"/>
      <c r="I46" s="285" t="n">
        <f>'Trnavský kraj'!K36</f>
        <v>0.07204116638078903</v>
      </c>
      <c r="J46" s="286" t="n">
        <f>'Trnavský kraj'!L36</f>
        <v>0.05317324185248713</v>
      </c>
      <c r="K46" s="287" t="n">
        <f>'Trnavský kraj'!M36</f>
        <v>0.8040455120101138</v>
      </c>
      <c r="L46" s="285" t="n">
        <f>'Trnavský kraj'!N36</f>
        <v>0.10745891276864729</v>
      </c>
      <c r="M46" s="285" t="n">
        <f>'Trnavský kraj'!O36</f>
        <v>0.08849557522123895</v>
      </c>
      <c r="N46" s="285"/>
      <c r="O46" s="285" t="n">
        <f>'Trnavský kraj'!Q36</f>
        <v>0.06826801517067003</v>
      </c>
      <c r="P46" s="286" t="n">
        <f>'Trnavský kraj'!R36</f>
        <v>0.05436156763590392</v>
      </c>
    </row>
    <row r="47" spans="2:17" s="22" customFormat="1" ht="15.75" x14ac:dyDescent="0.25">
      <c r="B47" s="16" t="s">
        <v>114</v>
      </c>
      <c r="C47" s="256" t="n">
        <f>'Žilinský kraj'!E45</f>
        <v>587.0</v>
      </c>
      <c r="D47" s="257" t="n">
        <f>'Žilinský kraj'!F45</f>
        <v>88.0</v>
      </c>
      <c r="E47" s="257" t="n">
        <f>'Žilinský kraj'!G45</f>
        <v>84.0</v>
      </c>
      <c r="F47" s="257" t="n">
        <f>'Žilinský kraj'!H45</f>
        <v>77.0</v>
      </c>
      <c r="G47" s="257" t="n">
        <f>'Žilinský kraj'!I45</f>
        <v>7.0</v>
      </c>
      <c r="H47" s="257" t="n">
        <f>'Žilinský kraj'!J45</f>
        <v>746.0</v>
      </c>
      <c r="I47" s="257" t="n">
        <f>'Žilinský kraj'!K45</f>
        <v>57.0</v>
      </c>
      <c r="J47" s="258" t="n">
        <f>'Žilinský kraj'!L45</f>
        <v>61.0</v>
      </c>
      <c r="K47" s="259" t="n">
        <f>'Žilinský kraj'!M45</f>
        <v>835.0</v>
      </c>
      <c r="L47" s="257" t="n">
        <f>'Žilinský kraj'!N45</f>
        <v>124.0</v>
      </c>
      <c r="M47" s="257" t="n">
        <f>'Žilinský kraj'!O45</f>
        <v>123.0</v>
      </c>
      <c r="N47" s="257" t="n">
        <f>'Žilinský kraj'!P45</f>
        <v>1082.0</v>
      </c>
      <c r="O47" s="257" t="n">
        <f>'Žilinský kraj'!Q45</f>
        <v>87.0</v>
      </c>
      <c r="P47" s="258" t="n">
        <f>'Žilinský kraj'!R45</f>
        <v>89.0</v>
      </c>
    </row>
    <row r="48" spans="2:17" s="22" customFormat="1" ht="16.5" thickBot="1" x14ac:dyDescent="0.3">
      <c r="B48" s="20" t="s">
        <v>100</v>
      </c>
      <c r="C48" s="293" t="n">
        <f>'Žilinský kraj'!E46</f>
        <v>0.7733860342555995</v>
      </c>
      <c r="D48" s="294" t="n">
        <f>'Žilinský kraj'!F46</f>
        <v>0.11594202898550725</v>
      </c>
      <c r="E48" s="294" t="n">
        <f>'Žilinský kraj'!G46</f>
        <v>0.11067193675889327</v>
      </c>
      <c r="F48" s="294" t="n">
        <f>'Žilinský kraj'!H46</f>
        <v>0.9166666666666666</v>
      </c>
      <c r="G48" s="294" t="n">
        <f>'Žilinský kraj'!I46</f>
        <v>1.0</v>
      </c>
      <c r="H48" s="294"/>
      <c r="I48" s="294" t="n">
        <f>'Žilinský kraj'!K46</f>
        <v>0.07640750670241286</v>
      </c>
      <c r="J48" s="295" t="n">
        <f>'Žilinský kraj'!L46</f>
        <v>0.08176943699731903</v>
      </c>
      <c r="K48" s="296" t="n">
        <f>'Žilinský kraj'!M46</f>
        <v>0.7717190388170055</v>
      </c>
      <c r="L48" s="294" t="n">
        <f>'Žilinský kraj'!N46</f>
        <v>0.11460258780036968</v>
      </c>
      <c r="M48" s="294" t="n">
        <f>'Žilinský kraj'!O46</f>
        <v>0.11367837338262478</v>
      </c>
      <c r="N48" s="294"/>
      <c r="O48" s="294" t="n">
        <f>'Žilinský kraj'!Q46</f>
        <v>0.08040665434380777</v>
      </c>
      <c r="P48" s="295" t="n">
        <f>'Žilinský kraj'!R46</f>
        <v>0.0822550831792976</v>
      </c>
    </row>
    <row r="49" spans="2:16" s="22" customFormat="1" ht="16.5" thickBot="1" x14ac:dyDescent="0.3">
      <c r="B49" s="21" t="s">
        <v>115</v>
      </c>
      <c r="C49" s="300" t="n">
        <f>C33+C35+C37+C39+C41+C43+C45+C47</f>
        <v>4357.0</v>
      </c>
      <c r="D49" s="301" t="n">
        <f t="shared" ref="D49:P49" si="1">D33+D35+D37+D39+D41+D43+D45+D47</f>
        <v>624.0</v>
      </c>
      <c r="E49" s="301" t="n">
        <f t="shared" si="1"/>
        <v>515.0</v>
      </c>
      <c r="F49" s="301" t="n">
        <f t="shared" si="1"/>
        <v>449.0</v>
      </c>
      <c r="G49" s="301" t="n">
        <f t="shared" si="1"/>
        <v>66.0</v>
      </c>
      <c r="H49" s="301" t="n">
        <f t="shared" si="1"/>
        <v>5375.0</v>
      </c>
      <c r="I49" s="301" t="n">
        <f t="shared" si="1"/>
        <v>381.0</v>
      </c>
      <c r="J49" s="302" t="n">
        <f t="shared" si="1"/>
        <v>444.0</v>
      </c>
      <c r="K49" s="303" t="n">
        <f t="shared" si="1"/>
        <v>6054.0</v>
      </c>
      <c r="L49" s="301" t="n">
        <f t="shared" si="1"/>
        <v>849.0</v>
      </c>
      <c r="M49" s="301" t="n">
        <f t="shared" si="1"/>
        <v>699.0</v>
      </c>
      <c r="N49" s="301" t="n">
        <f t="shared" si="1"/>
        <v>7602.0</v>
      </c>
      <c r="O49" s="301" t="n">
        <f t="shared" si="1"/>
        <v>533.0</v>
      </c>
      <c r="P49" s="302" t="n">
        <f t="shared" si="1"/>
        <v>617.0</v>
      </c>
    </row>
    <row r="50" spans="2:16" s="22" customFormat="1" ht="15.75" thickBot="1" x14ac:dyDescent="0.3">
      <c r="B50" s="264" t="s">
        <v>100</v>
      </c>
      <c r="C50" s="274" t="n">
        <f>IF(ISERROR(C49/(C49+D49+E49)),0,(C49/(C49+D49+E49)))</f>
        <v>0.7927583697234353</v>
      </c>
      <c r="D50" s="275" t="n">
        <f>IF(ISERROR(D49/(C49+D49+E49)),0,(D49/(C49+D49+E49)))</f>
        <v>0.11353711790393013</v>
      </c>
      <c r="E50" s="276" t="n">
        <f>IF(1-C50-D50=1,IF(E49=0,0,1),1-C50-D50)</f>
        <v>0.0937045123726346</v>
      </c>
      <c r="F50" s="276" t="n">
        <f>IF(ISERROR(F49/E49),0,F49/E49)</f>
        <v>0.8718446601941747</v>
      </c>
      <c r="G50" s="276" t="n">
        <f>IF(1-F50=1,IF(G49=0,0,1),1-F50)</f>
        <v>0.12815533980582527</v>
      </c>
      <c r="H50" s="276"/>
      <c r="I50" s="276" t="n">
        <f>IF(ISERROR(I49/H49),0,(I49/H49))</f>
        <v>0.07088372093023255</v>
      </c>
      <c r="J50" s="277" t="n">
        <f>IF(ISERROR(J49/H49),0,(J49/H49))</f>
        <v>0.0826046511627907</v>
      </c>
      <c r="K50" s="274" t="n">
        <f>IF(ISERROR(K49/N49),0,(K49/N49))</f>
        <v>0.7963693764798737</v>
      </c>
      <c r="L50" s="276" t="n">
        <f>IF(ISERROR(L49/N49),0,(L49/N49))</f>
        <v>0.111681136543015</v>
      </c>
      <c r="M50" s="276" t="n">
        <f>IF(1-K50-L50=1,IF(M49=0,0,1),1-K50-L50)</f>
        <v>0.09194948697711129</v>
      </c>
      <c r="N50" s="276"/>
      <c r="O50" s="276" t="n">
        <f>IF(ISERROR(O49/N49),0,(O49/N49))</f>
        <v>0.07011312812417785</v>
      </c>
      <c r="P50" s="278" t="n">
        <f>IF(ISERROR(P49/N49),0,(P49/N49))</f>
        <v>0.08116285188108392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 tabSelected="false"/>
  </sheetViews>
  <sheetFormatPr defaultRowHeight="15" x14ac:dyDescent="0.25"/>
  <cols>
    <col min="1" max="1" customWidth="true" width="129.0" collapsed="false"/>
  </cols>
  <sheetData>
    <row r="1" spans="1:18" ht="19.5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r="2" spans="1:18" ht="30" x14ac:dyDescent="0.25">
      <c r="A2" s="271" t="s">
        <v>141</v>
      </c>
    </row>
    <row r="3" spans="1:18" ht="30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8" ht="30" x14ac:dyDescent="0.25">
      <c r="A5" s="272" t="s">
        <v>142</v>
      </c>
    </row>
    <row r="6" spans="1:18" ht="30" x14ac:dyDescent="0.25">
      <c r="A6" s="272" t="s">
        <v>143</v>
      </c>
    </row>
    <row r="7" spans="1:18" ht="30" x14ac:dyDescent="0.25">
      <c r="A7" s="272" t="s">
        <v>144</v>
      </c>
    </row>
    <row r="8" spans="1:18" ht="30.75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16.0</v>
      </c>
      <c r="F8" s="45" t="n">
        <v>0.0</v>
      </c>
      <c r="G8" s="45" t="n">
        <v>4.0</v>
      </c>
      <c r="H8" s="45" t="n">
        <v>3.0</v>
      </c>
      <c r="I8" s="46" t="n">
        <v>1.0</v>
      </c>
      <c r="J8" s="47" t="n">
        <v>20.0</v>
      </c>
      <c r="K8" s="48" t="n">
        <v>1.0</v>
      </c>
      <c r="L8" s="49" t="n">
        <v>5.0</v>
      </c>
      <c r="M8" s="50" t="n">
        <v>22.0</v>
      </c>
      <c r="N8" s="51" t="n">
        <v>0.0</v>
      </c>
      <c r="O8" s="51" t="n">
        <v>6.0</v>
      </c>
      <c r="P8" s="52" t="n">
        <v>28.0</v>
      </c>
      <c r="Q8" s="51" t="n">
        <v>1.0</v>
      </c>
      <c r="R8" s="53" t="n">
        <v>7.0</v>
      </c>
    </row>
    <row r="9" spans="1:18" s="40" customFormat="1" x14ac:dyDescent="0.25">
      <c r="A9" s="13" t="s">
        <v>147</v>
      </c>
      <c r="B9" s="323"/>
      <c r="C9" s="325" t="s">
        <v>40</v>
      </c>
      <c r="D9" s="54" t="s">
        <v>40</v>
      </c>
      <c r="E9" s="55" t="n">
        <v>3.0</v>
      </c>
      <c r="F9" s="56" t="n">
        <v>2.0</v>
      </c>
      <c r="G9" s="56" t="n">
        <v>0.0</v>
      </c>
      <c r="H9" s="56" t="n">
        <v>0.0</v>
      </c>
      <c r="I9" s="57" t="n">
        <v>0.0</v>
      </c>
      <c r="J9" s="58" t="n">
        <v>4.0</v>
      </c>
      <c r="K9" s="59" t="n">
        <v>0.0</v>
      </c>
      <c r="L9" s="60" t="n">
        <v>0.0</v>
      </c>
      <c r="M9" s="61" t="n">
        <v>4.0</v>
      </c>
      <c r="N9" s="62" t="n">
        <v>2.0</v>
      </c>
      <c r="O9" s="62" t="n">
        <v>0.0</v>
      </c>
      <c r="P9" s="62" t="n">
        <v>6.0</v>
      </c>
      <c r="Q9" s="62" t="n">
        <v>0.0</v>
      </c>
      <c r="R9" s="63" t="n">
        <v>0.0</v>
      </c>
    </row>
    <row r="10" spans="1:18" s="40" customFormat="1" x14ac:dyDescent="0.25">
      <c r="A10" s="13" t="s">
        <v>147</v>
      </c>
      <c r="B10" s="323"/>
      <c r="C10" s="325"/>
      <c r="D10" s="64" t="s">
        <v>78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2.0</v>
      </c>
      <c r="N10" s="71" t="n">
        <v>0.0</v>
      </c>
      <c r="O10" s="71" t="n">
        <v>0.0</v>
      </c>
      <c r="P10" s="62" t="n">
        <v>2.0</v>
      </c>
      <c r="Q10" s="71" t="n">
        <v>0.0</v>
      </c>
      <c r="R10" s="72" t="n">
        <v>0.0</v>
      </c>
    </row>
    <row r="11" spans="1:18" s="40" customFormat="1" x14ac:dyDescent="0.25">
      <c r="A11" s="13" t="s">
        <v>147</v>
      </c>
      <c r="B11" s="323"/>
      <c r="C11" s="325"/>
      <c r="D11" s="64" t="s">
        <v>79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0.0</v>
      </c>
      <c r="P11" s="62" t="n">
        <v>2.0</v>
      </c>
      <c r="Q11" s="71" t="n">
        <v>0.0</v>
      </c>
      <c r="R11" s="72" t="n">
        <v>0.0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SUM(E9:E11)</f>
        <v>6.0</v>
      </c>
      <c r="F12" s="76" t="n">
        <f t="shared" si="0"/>
        <v>2.0</v>
      </c>
      <c r="G12" s="77" t="n">
        <f t="shared" si="0"/>
        <v>0.0</v>
      </c>
      <c r="H12" s="76" t="n">
        <f t="shared" si="0"/>
        <v>0.0</v>
      </c>
      <c r="I12" s="78" t="n">
        <f t="shared" si="0"/>
        <v>0.0</v>
      </c>
      <c r="J12" s="79" t="n">
        <f t="shared" si="0"/>
        <v>7.0</v>
      </c>
      <c r="K12" s="80" t="n">
        <f t="shared" si="0"/>
        <v>0.0</v>
      </c>
      <c r="L12" s="81" t="n">
        <f t="shared" si="0"/>
        <v>0.0</v>
      </c>
      <c r="M12" s="82" t="n">
        <f t="shared" si="0"/>
        <v>8.0</v>
      </c>
      <c r="N12" s="83" t="n">
        <f t="shared" si="0"/>
        <v>2.0</v>
      </c>
      <c r="O12" s="83" t="n">
        <f t="shared" si="0"/>
        <v>0.0</v>
      </c>
      <c r="P12" s="52" t="n">
        <f t="shared" si="0"/>
        <v>10.0</v>
      </c>
      <c r="Q12" s="84" t="n">
        <f t="shared" si="0"/>
        <v>0.0</v>
      </c>
      <c r="R12" s="85" t="n">
        <f t="shared" si="0"/>
        <v>0.0</v>
      </c>
    </row>
    <row r="13" spans="1:18" s="40" customFormat="1" ht="15.75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0.0</v>
      </c>
      <c r="F13" s="45" t="n">
        <v>0.0</v>
      </c>
      <c r="G13" s="45" t="n">
        <v>1.0</v>
      </c>
      <c r="H13" s="45" t="n">
        <v>0.0</v>
      </c>
      <c r="I13" s="46" t="n">
        <v>1.0</v>
      </c>
      <c r="J13" s="88" t="n">
        <v>1.0</v>
      </c>
      <c r="K13" s="48" t="n">
        <v>0.0</v>
      </c>
      <c r="L13" s="49" t="n">
        <v>1.0</v>
      </c>
      <c r="M13" s="50" t="n">
        <v>0.0</v>
      </c>
      <c r="N13" s="51" t="n">
        <v>0.0</v>
      </c>
      <c r="O13" s="51" t="n">
        <v>1.0</v>
      </c>
      <c r="P13" s="52" t="n">
        <v>1.0</v>
      </c>
      <c r="Q13" s="51" t="n">
        <v>0.0</v>
      </c>
      <c r="R13" s="53" t="n">
        <v>1.0</v>
      </c>
    </row>
    <row r="14" spans="1:18" s="40" customFormat="1" x14ac:dyDescent="0.25">
      <c r="A14" s="13" t="s">
        <v>147</v>
      </c>
      <c r="B14" s="323"/>
      <c r="C14" s="327" t="s">
        <v>42</v>
      </c>
      <c r="D14" s="89" t="s">
        <v>42</v>
      </c>
      <c r="E14" s="55" t="n">
        <v>10.0</v>
      </c>
      <c r="F14" s="56" t="n">
        <v>2.0</v>
      </c>
      <c r="G14" s="56" t="n">
        <v>0.0</v>
      </c>
      <c r="H14" s="56" t="n">
        <v>0.0</v>
      </c>
      <c r="I14" s="57" t="n">
        <v>0.0</v>
      </c>
      <c r="J14" s="58" t="n">
        <v>11.0</v>
      </c>
      <c r="K14" s="59" t="n">
        <v>0.0</v>
      </c>
      <c r="L14" s="60" t="n">
        <v>0.0</v>
      </c>
      <c r="M14" s="61" t="n">
        <v>13.0</v>
      </c>
      <c r="N14" s="62" t="n">
        <v>2.0</v>
      </c>
      <c r="O14" s="62" t="n">
        <v>0.0</v>
      </c>
      <c r="P14" s="62" t="n">
        <v>15.0</v>
      </c>
      <c r="Q14" s="273" t="n">
        <v>0.0</v>
      </c>
      <c r="R14" s="63" t="n">
        <v>0.0</v>
      </c>
    </row>
    <row r="15" spans="1:18" s="40" customFormat="1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1.0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3.0</v>
      </c>
      <c r="N15" s="71" t="n">
        <v>1.0</v>
      </c>
      <c r="O15" s="71" t="n">
        <v>0.0</v>
      </c>
      <c r="P15" s="62" t="n">
        <v>4.0</v>
      </c>
      <c r="Q15" s="71" t="n">
        <v>0.0</v>
      </c>
      <c r="R15" s="72" t="n">
        <v>0.0</v>
      </c>
    </row>
    <row r="16" spans="1:18" s="40" customFormat="1" ht="15.75" thickBot="1" x14ac:dyDescent="0.3">
      <c r="A16" s="73"/>
      <c r="B16" s="323"/>
      <c r="C16" s="329"/>
      <c r="D16" s="74" t="s">
        <v>13</v>
      </c>
      <c r="E16" s="75" t="n">
        <f t="shared" ref="E16:R16" si="1">SUM(E14:E15)</f>
        <v>12.0</v>
      </c>
      <c r="F16" s="76" t="n">
        <f t="shared" si="1"/>
        <v>3.0</v>
      </c>
      <c r="G16" s="76" t="n">
        <f t="shared" si="1"/>
        <v>0.0</v>
      </c>
      <c r="H16" s="76" t="n">
        <f t="shared" si="1"/>
        <v>0.0</v>
      </c>
      <c r="I16" s="78" t="n">
        <f t="shared" si="1"/>
        <v>0.0</v>
      </c>
      <c r="J16" s="79" t="n">
        <f t="shared" si="1"/>
        <v>14.0</v>
      </c>
      <c r="K16" s="80" t="n">
        <f t="shared" si="1"/>
        <v>0.0</v>
      </c>
      <c r="L16" s="81" t="n">
        <f t="shared" si="1"/>
        <v>0.0</v>
      </c>
      <c r="M16" s="82" t="n">
        <f t="shared" si="1"/>
        <v>16.0</v>
      </c>
      <c r="N16" s="83" t="n">
        <f t="shared" si="1"/>
        <v>3.0</v>
      </c>
      <c r="O16" s="83" t="n">
        <f t="shared" si="1"/>
        <v>0.0</v>
      </c>
      <c r="P16" s="52" t="n">
        <f t="shared" si="1"/>
        <v>19.0</v>
      </c>
      <c r="Q16" s="83" t="n">
        <f t="shared" si="1"/>
        <v>0.0</v>
      </c>
      <c r="R16" s="85" t="n">
        <f t="shared" si="1"/>
        <v>0.0</v>
      </c>
    </row>
    <row r="17" spans="1:18" s="40" customFormat="1" ht="15.75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6.0</v>
      </c>
      <c r="F17" s="45" t="n">
        <v>0.0</v>
      </c>
      <c r="G17" s="45" t="n">
        <v>0.0</v>
      </c>
      <c r="H17" s="45" t="n">
        <v>0.0</v>
      </c>
      <c r="I17" s="46" t="n">
        <v>0.0</v>
      </c>
      <c r="J17" s="88" t="n">
        <v>6.0</v>
      </c>
      <c r="K17" s="48" t="n">
        <v>0.0</v>
      </c>
      <c r="L17" s="49" t="n">
        <v>1.0</v>
      </c>
      <c r="M17" s="50" t="n">
        <v>13.0</v>
      </c>
      <c r="N17" s="51" t="n">
        <v>0.0</v>
      </c>
      <c r="O17" s="51" t="n">
        <v>0.0</v>
      </c>
      <c r="P17" s="52" t="n">
        <v>13.0</v>
      </c>
      <c r="Q17" s="51" t="n">
        <v>0.0</v>
      </c>
      <c r="R17" s="53" t="n">
        <v>3.0</v>
      </c>
    </row>
    <row r="18" spans="1:18" s="40" customFormat="1" ht="15.75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16.0</v>
      </c>
      <c r="F18" s="45" t="n">
        <v>2.0</v>
      </c>
      <c r="G18" s="45" t="n">
        <v>0.0</v>
      </c>
      <c r="H18" s="45" t="n">
        <v>0.0</v>
      </c>
      <c r="I18" s="46" t="n">
        <v>0.0</v>
      </c>
      <c r="J18" s="88" t="n">
        <v>18.0</v>
      </c>
      <c r="K18" s="48" t="n">
        <v>0.0</v>
      </c>
      <c r="L18" s="49" t="n">
        <v>0.0</v>
      </c>
      <c r="M18" s="50" t="n">
        <v>30.0</v>
      </c>
      <c r="N18" s="51" t="n">
        <v>2.0</v>
      </c>
      <c r="O18" s="51" t="n">
        <v>0.0</v>
      </c>
      <c r="P18" s="52" t="n">
        <v>32.0</v>
      </c>
      <c r="Q18" s="51" t="n">
        <v>0.0</v>
      </c>
      <c r="R18" s="53" t="n">
        <v>0.0</v>
      </c>
    </row>
    <row r="19" spans="1:18" s="40" customFormat="1" ht="15.75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9.0</v>
      </c>
      <c r="F19" s="45" t="n">
        <v>0.0</v>
      </c>
      <c r="G19" s="45" t="n">
        <v>1.0</v>
      </c>
      <c r="H19" s="45" t="n">
        <v>1.0</v>
      </c>
      <c r="I19" s="46" t="n">
        <v>0.0</v>
      </c>
      <c r="J19" s="88" t="n">
        <v>10.0</v>
      </c>
      <c r="K19" s="48" t="n">
        <v>1.0</v>
      </c>
      <c r="L19" s="49" t="n">
        <v>0.0</v>
      </c>
      <c r="M19" s="50" t="n">
        <v>11.0</v>
      </c>
      <c r="N19" s="51" t="n">
        <v>0.0</v>
      </c>
      <c r="O19" s="51" t="n">
        <v>1.0</v>
      </c>
      <c r="P19" s="52" t="n">
        <v>12.0</v>
      </c>
      <c r="Q19" s="51" t="n">
        <v>1.0</v>
      </c>
      <c r="R19" s="53" t="n">
        <v>0.0</v>
      </c>
    </row>
    <row r="20" spans="1:18" s="40" customFormat="1" x14ac:dyDescent="0.25">
      <c r="A20" s="13" t="s">
        <v>147</v>
      </c>
      <c r="B20" s="323"/>
      <c r="C20" s="327" t="s">
        <v>46</v>
      </c>
      <c r="D20" s="89" t="s">
        <v>81</v>
      </c>
      <c r="E20" s="55" t="n">
        <v>3.0</v>
      </c>
      <c r="F20" s="56" t="n">
        <v>0.0</v>
      </c>
      <c r="G20" s="56" t="n">
        <v>1.0</v>
      </c>
      <c r="H20" s="56" t="n">
        <v>1.0</v>
      </c>
      <c r="I20" s="57" t="n">
        <v>0.0</v>
      </c>
      <c r="J20" s="58" t="n">
        <v>4.0</v>
      </c>
      <c r="K20" s="59" t="n">
        <v>0.0</v>
      </c>
      <c r="L20" s="60" t="n">
        <v>1.0</v>
      </c>
      <c r="M20" s="61" t="n">
        <v>3.0</v>
      </c>
      <c r="N20" s="62" t="n">
        <v>0.0</v>
      </c>
      <c r="O20" s="62" t="n">
        <v>1.0</v>
      </c>
      <c r="P20" s="62" t="n">
        <v>4.0</v>
      </c>
      <c r="Q20" s="62" t="n">
        <v>0.0</v>
      </c>
      <c r="R20" s="63" t="n">
        <v>1.0</v>
      </c>
    </row>
    <row r="21" spans="1:18" s="40" customFormat="1" x14ac:dyDescent="0.25">
      <c r="A21" s="13" t="s">
        <v>147</v>
      </c>
      <c r="B21" s="323"/>
      <c r="C21" s="328"/>
      <c r="D21" s="64" t="s">
        <v>82</v>
      </c>
      <c r="E21" s="65" t="n">
        <v>1.0</v>
      </c>
      <c r="F21" s="66" t="n">
        <v>0.0</v>
      </c>
      <c r="G21" s="66" t="n">
        <v>1.0</v>
      </c>
      <c r="H21" s="66" t="n">
        <v>1.0</v>
      </c>
      <c r="I21" s="67" t="n">
        <v>0.0</v>
      </c>
      <c r="J21" s="66" t="n">
        <v>2.0</v>
      </c>
      <c r="K21" s="68" t="n">
        <v>1.0</v>
      </c>
      <c r="L21" s="69" t="n">
        <v>0.0</v>
      </c>
      <c r="M21" s="70" t="n">
        <v>1.0</v>
      </c>
      <c r="N21" s="71" t="n">
        <v>0.0</v>
      </c>
      <c r="O21" s="71" t="n">
        <v>2.0</v>
      </c>
      <c r="P21" s="62" t="n">
        <v>3.0</v>
      </c>
      <c r="Q21" s="71" t="n">
        <v>2.0</v>
      </c>
      <c r="R21" s="72" t="n">
        <v>0.0</v>
      </c>
    </row>
    <row r="22" spans="1:18" s="40" customFormat="1" x14ac:dyDescent="0.25">
      <c r="A22" s="13" t="s">
        <v>147</v>
      </c>
      <c r="B22" s="323"/>
      <c r="C22" s="328"/>
      <c r="D22" s="64" t="s">
        <v>46</v>
      </c>
      <c r="E22" s="65" t="n">
        <v>5.0</v>
      </c>
      <c r="F22" s="66" t="n">
        <v>4.0</v>
      </c>
      <c r="G22" s="66" t="n">
        <v>3.0</v>
      </c>
      <c r="H22" s="66" t="n">
        <v>2.0</v>
      </c>
      <c r="I22" s="67" t="n">
        <v>1.0</v>
      </c>
      <c r="J22" s="66" t="n">
        <v>11.0</v>
      </c>
      <c r="K22" s="68" t="n">
        <v>3.0</v>
      </c>
      <c r="L22" s="69" t="n">
        <v>2.0</v>
      </c>
      <c r="M22" s="70" t="n">
        <v>6.0</v>
      </c>
      <c r="N22" s="71" t="n">
        <v>5.0</v>
      </c>
      <c r="O22" s="71" t="n">
        <v>6.0</v>
      </c>
      <c r="P22" s="62" t="n">
        <v>17.0</v>
      </c>
      <c r="Q22" s="71" t="n">
        <v>6.0</v>
      </c>
      <c r="R22" s="72" t="n">
        <v>4.0</v>
      </c>
    </row>
    <row r="23" spans="1:18" s="40" customFormat="1" ht="15.75" thickBot="1" x14ac:dyDescent="0.3">
      <c r="B23" s="323"/>
      <c r="C23" s="328"/>
      <c r="D23" s="94" t="s">
        <v>13</v>
      </c>
      <c r="E23" s="95" t="n">
        <f t="shared" ref="E23:R23" si="2">SUM(E20:E22)</f>
        <v>9.0</v>
      </c>
      <c r="F23" s="96" t="n">
        <f t="shared" si="2"/>
        <v>4.0</v>
      </c>
      <c r="G23" s="96" t="n">
        <f t="shared" si="2"/>
        <v>5.0</v>
      </c>
      <c r="H23" s="96" t="n">
        <f t="shared" si="2"/>
        <v>4.0</v>
      </c>
      <c r="I23" s="97" t="n">
        <f t="shared" si="2"/>
        <v>1.0</v>
      </c>
      <c r="J23" s="96" t="n">
        <f t="shared" si="2"/>
        <v>17.0</v>
      </c>
      <c r="K23" s="98" t="n">
        <f t="shared" si="2"/>
        <v>4.0</v>
      </c>
      <c r="L23" s="99" t="n">
        <f t="shared" si="2"/>
        <v>3.0</v>
      </c>
      <c r="M23" s="100" t="n">
        <f t="shared" si="2"/>
        <v>10.0</v>
      </c>
      <c r="N23" s="101" t="n">
        <f t="shared" si="2"/>
        <v>5.0</v>
      </c>
      <c r="O23" s="101" t="n">
        <f t="shared" si="2"/>
        <v>9.0</v>
      </c>
      <c r="P23" s="102" t="n">
        <f t="shared" si="2"/>
        <v>24.0</v>
      </c>
      <c r="Q23" s="83" t="n">
        <f t="shared" si="2"/>
        <v>8.0</v>
      </c>
      <c r="R23" s="179" t="n">
        <f t="shared" si="2"/>
        <v>5.0</v>
      </c>
    </row>
    <row r="24" spans="1:18" s="40" customFormat="1" ht="16.5" customHeight="1" x14ac:dyDescent="0.25">
      <c r="B24" s="323"/>
      <c r="C24" s="330" t="s">
        <v>99</v>
      </c>
      <c r="D24" s="331"/>
      <c r="E24" s="104" t="n">
        <f>E23+E19+E18+E17+E16+E13+E12+E8</f>
        <v>74.0</v>
      </c>
      <c r="F24" s="105" t="n">
        <f t="shared" ref="F24:R24" si="3">F23+F19+F18+F17+F16+F13+F12+F8</f>
        <v>11.0</v>
      </c>
      <c r="G24" s="105" t="n">
        <f t="shared" si="3"/>
        <v>11.0</v>
      </c>
      <c r="H24" s="105" t="n">
        <f t="shared" si="3"/>
        <v>8.0</v>
      </c>
      <c r="I24" s="105" t="n">
        <f t="shared" si="3"/>
        <v>3.0</v>
      </c>
      <c r="J24" s="105" t="n">
        <f t="shared" si="3"/>
        <v>93.0</v>
      </c>
      <c r="K24" s="105" t="n">
        <f t="shared" si="3"/>
        <v>6.0</v>
      </c>
      <c r="L24" s="106" t="n">
        <f t="shared" si="3"/>
        <v>10.0</v>
      </c>
      <c r="M24" s="104" t="n">
        <f t="shared" si="3"/>
        <v>110.0</v>
      </c>
      <c r="N24" s="105" t="n">
        <f t="shared" si="3"/>
        <v>12.0</v>
      </c>
      <c r="O24" s="105" t="n">
        <f t="shared" si="3"/>
        <v>17.0</v>
      </c>
      <c r="P24" s="105" t="n">
        <f t="shared" si="3"/>
        <v>139.0</v>
      </c>
      <c r="Q24" s="105" t="n">
        <f t="shared" si="3"/>
        <v>10.0</v>
      </c>
      <c r="R24" s="106" t="n">
        <f t="shared" si="3"/>
        <v>16.0</v>
      </c>
    </row>
    <row r="25" spans="1:18" s="40" customFormat="1" ht="15.75" thickBot="1" x14ac:dyDescent="0.3">
      <c r="B25" s="324"/>
      <c r="C25" s="332" t="s">
        <v>100</v>
      </c>
      <c r="D25" s="333"/>
      <c r="E25" s="274" t="n">
        <f>IF(ISERROR(E24/(E24+F24+G24)),0,(E24/(E24+F24+G24)))</f>
        <v>0.7708333333333334</v>
      </c>
      <c r="F25" s="276" t="n">
        <f>IF(ISERROR(F24/(E24+F24+G24)),0,(F24/(E24+F24+G24)))</f>
        <v>0.11458333333333333</v>
      </c>
      <c r="G25" s="276" t="n">
        <f>IF(1-E25-F25=1,IF(G24=0,0,1),1-E25-F25)</f>
        <v>0.1145833333333333</v>
      </c>
      <c r="H25" s="279" t="n">
        <f>IF(ISERROR(H24/G24),0,(H24/G24))</f>
        <v>0.7272727272727273</v>
      </c>
      <c r="I25" s="276" t="n">
        <f>IF(1-H25=1,IF(I24=0,0,1),1-H25)</f>
        <v>0.2727272727272727</v>
      </c>
      <c r="J25" s="276"/>
      <c r="K25" s="276" t="n">
        <f>IF(ISERROR(K24/J24),0,(K24/J24))</f>
        <v>0.06451612903225806</v>
      </c>
      <c r="L25" s="277" t="n">
        <f>IF(ISERROR(L24/J24),0,(L24/J24))</f>
        <v>0.10752688172043011</v>
      </c>
      <c r="M25" s="274" t="n">
        <f>IF(ISERROR(M24/P24),0,(M24/P24))</f>
        <v>0.7913669064748201</v>
      </c>
      <c r="N25" s="276" t="n">
        <f>IF(ISERROR(N24/P24),0,(N24/P24))</f>
        <v>0.08633093525179857</v>
      </c>
      <c r="O25" s="276" t="n">
        <f>IF(1-M25-N25=1,IF(O24=0,0,1),1-M25-N25)</f>
        <v>0.12230215827338133</v>
      </c>
      <c r="P25" s="276"/>
      <c r="Q25" s="276" t="n">
        <f>IF(ISERROR(Q24/P24),0,(Q24/P24))</f>
        <v>0.07194244604316546</v>
      </c>
      <c r="R25" s="278" t="n">
        <f>IF(ISERROR(R24/P24),0,(R24/P24))</f>
        <v>0.11510791366906475</v>
      </c>
    </row>
    <row r="26" spans="1:18" s="40" customFormat="1" ht="15.75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s="22" customFormat="1" ht="27" customHeight="1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r="28" spans="1:18" s="22" customFormat="1" ht="18" customHeight="1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r="29" spans="1:18" s="40" customFormat="1" ht="15.75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r="30" spans="1:18" s="40" customFormat="1" ht="15" customHeight="1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r="31" spans="1:18" s="40" customFormat="1" ht="96.75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r="32" spans="1:18" s="40" customFormat="1" ht="15.75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40" customFormat="1" ht="15.75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100.0</v>
      </c>
      <c r="F33" s="45" t="n">
        <v>17.0</v>
      </c>
      <c r="G33" s="45" t="n">
        <v>21.0</v>
      </c>
      <c r="H33" s="45" t="n">
        <v>20.0</v>
      </c>
      <c r="I33" s="46" t="n">
        <v>1.0</v>
      </c>
      <c r="J33" s="47" t="n">
        <v>136.0</v>
      </c>
      <c r="K33" s="48" t="n">
        <v>10.0</v>
      </c>
      <c r="L33" s="49" t="n">
        <v>28.0</v>
      </c>
      <c r="M33" s="50" t="n">
        <v>132.0</v>
      </c>
      <c r="N33" s="51" t="n">
        <v>19.0</v>
      </c>
      <c r="O33" s="51" t="n">
        <v>29.0</v>
      </c>
      <c r="P33" s="52" t="n">
        <v>180.0</v>
      </c>
      <c r="Q33" s="51" t="n">
        <v>12.0</v>
      </c>
      <c r="R33" s="53" t="n">
        <v>38.0</v>
      </c>
    </row>
    <row r="34" spans="1:18" s="40" customFormat="1" x14ac:dyDescent="0.25">
      <c r="A34" s="13" t="s">
        <v>147</v>
      </c>
      <c r="B34" s="323"/>
      <c r="C34" s="325" t="s">
        <v>40</v>
      </c>
      <c r="D34" s="54" t="s">
        <v>40</v>
      </c>
      <c r="E34" s="55" t="n">
        <v>17.0</v>
      </c>
      <c r="F34" s="56" t="n">
        <v>1.0</v>
      </c>
      <c r="G34" s="56" t="n">
        <v>1.0</v>
      </c>
      <c r="H34" s="56" t="n">
        <v>0.0</v>
      </c>
      <c r="I34" s="57" t="n">
        <v>1.0</v>
      </c>
      <c r="J34" s="58" t="n">
        <v>18.0</v>
      </c>
      <c r="K34" s="59" t="n">
        <v>1.0</v>
      </c>
      <c r="L34" s="60" t="n">
        <v>1.0</v>
      </c>
      <c r="M34" s="61" t="n">
        <v>23.0</v>
      </c>
      <c r="N34" s="62" t="n">
        <v>1.0</v>
      </c>
      <c r="O34" s="62" t="n">
        <v>2.0</v>
      </c>
      <c r="P34" s="62" t="n">
        <v>26.0</v>
      </c>
      <c r="Q34" s="62" t="n">
        <v>2.0</v>
      </c>
      <c r="R34" s="63" t="n">
        <v>1.0</v>
      </c>
    </row>
    <row r="35" spans="1:18" s="40" customFormat="1" x14ac:dyDescent="0.25">
      <c r="A35" s="13" t="s">
        <v>147</v>
      </c>
      <c r="B35" s="323"/>
      <c r="C35" s="325"/>
      <c r="D35" s="64" t="s">
        <v>78</v>
      </c>
      <c r="E35" s="65" t="n">
        <v>20.0</v>
      </c>
      <c r="F35" s="66" t="n">
        <v>3.0</v>
      </c>
      <c r="G35" s="66" t="n">
        <v>8.0</v>
      </c>
      <c r="H35" s="66" t="n">
        <v>6.0</v>
      </c>
      <c r="I35" s="67" t="n">
        <v>2.0</v>
      </c>
      <c r="J35" s="66" t="n">
        <v>31.0</v>
      </c>
      <c r="K35" s="68" t="n">
        <v>3.0</v>
      </c>
      <c r="L35" s="69" t="n">
        <v>6.0</v>
      </c>
      <c r="M35" s="70" t="n">
        <v>26.0</v>
      </c>
      <c r="N35" s="71" t="n">
        <v>4.0</v>
      </c>
      <c r="O35" s="71" t="n">
        <v>12.0</v>
      </c>
      <c r="P35" s="62" t="n">
        <v>42.0</v>
      </c>
      <c r="Q35" s="71" t="n">
        <v>3.0</v>
      </c>
      <c r="R35" s="72" t="n">
        <v>10.0</v>
      </c>
    </row>
    <row r="36" spans="1:18" s="40" customFormat="1" x14ac:dyDescent="0.25">
      <c r="A36" s="13" t="s">
        <v>147</v>
      </c>
      <c r="B36" s="323"/>
      <c r="C36" s="325"/>
      <c r="D36" s="64" t="s">
        <v>79</v>
      </c>
      <c r="E36" s="65" t="n">
        <v>37.0</v>
      </c>
      <c r="F36" s="66" t="n">
        <v>5.0</v>
      </c>
      <c r="G36" s="66" t="n">
        <v>5.0</v>
      </c>
      <c r="H36" s="66" t="n">
        <v>4.0</v>
      </c>
      <c r="I36" s="67" t="n">
        <v>1.0</v>
      </c>
      <c r="J36" s="66" t="n">
        <v>45.0</v>
      </c>
      <c r="K36" s="68" t="n">
        <v>1.0</v>
      </c>
      <c r="L36" s="69" t="n">
        <v>7.0</v>
      </c>
      <c r="M36" s="70" t="n">
        <v>44.0</v>
      </c>
      <c r="N36" s="71" t="n">
        <v>5.0</v>
      </c>
      <c r="O36" s="71" t="n">
        <v>9.0</v>
      </c>
      <c r="P36" s="62" t="n">
        <v>58.0</v>
      </c>
      <c r="Q36" s="71" t="n">
        <v>3.0</v>
      </c>
      <c r="R36" s="72" t="n">
        <v>9.0</v>
      </c>
    </row>
    <row r="37" spans="1:18" s="40" customFormat="1" ht="15.75" thickBot="1" x14ac:dyDescent="0.3">
      <c r="A37" s="73"/>
      <c r="B37" s="323"/>
      <c r="C37" s="326"/>
      <c r="D37" s="74" t="s">
        <v>13</v>
      </c>
      <c r="E37" s="75" t="n">
        <f t="shared" ref="E37:R37" si="4">SUM(E34:E36)</f>
        <v>74.0</v>
      </c>
      <c r="F37" s="76" t="n">
        <f t="shared" si="4"/>
        <v>9.0</v>
      </c>
      <c r="G37" s="77" t="n">
        <f t="shared" si="4"/>
        <v>14.0</v>
      </c>
      <c r="H37" s="76" t="n">
        <f t="shared" si="4"/>
        <v>10.0</v>
      </c>
      <c r="I37" s="78" t="n">
        <f t="shared" si="4"/>
        <v>4.0</v>
      </c>
      <c r="J37" s="79" t="n">
        <f t="shared" si="4"/>
        <v>94.0</v>
      </c>
      <c r="K37" s="80" t="n">
        <f t="shared" si="4"/>
        <v>5.0</v>
      </c>
      <c r="L37" s="81" t="n">
        <f t="shared" si="4"/>
        <v>14.0</v>
      </c>
      <c r="M37" s="82" t="n">
        <f t="shared" si="4"/>
        <v>93.0</v>
      </c>
      <c r="N37" s="83" t="n">
        <f t="shared" si="4"/>
        <v>10.0</v>
      </c>
      <c r="O37" s="83" t="n">
        <f t="shared" si="4"/>
        <v>23.0</v>
      </c>
      <c r="P37" s="52" t="n">
        <f t="shared" si="4"/>
        <v>126.0</v>
      </c>
      <c r="Q37" s="84" t="n">
        <f t="shared" si="4"/>
        <v>8.0</v>
      </c>
      <c r="R37" s="85" t="n">
        <f t="shared" si="4"/>
        <v>20.0</v>
      </c>
    </row>
    <row r="38" spans="1:18" s="40" customFormat="1" ht="15.75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42.0</v>
      </c>
      <c r="F38" s="45" t="n">
        <v>6.0</v>
      </c>
      <c r="G38" s="45" t="n">
        <v>4.0</v>
      </c>
      <c r="H38" s="45" t="n">
        <v>2.0</v>
      </c>
      <c r="I38" s="46" t="n">
        <v>2.0</v>
      </c>
      <c r="J38" s="88" t="n">
        <v>52.0</v>
      </c>
      <c r="K38" s="48" t="n">
        <v>2.0</v>
      </c>
      <c r="L38" s="49" t="n">
        <v>3.0</v>
      </c>
      <c r="M38" s="50" t="n">
        <v>64.0</v>
      </c>
      <c r="N38" s="51" t="n">
        <v>8.0</v>
      </c>
      <c r="O38" s="51" t="n">
        <v>4.0</v>
      </c>
      <c r="P38" s="52" t="n">
        <v>76.0</v>
      </c>
      <c r="Q38" s="51" t="n">
        <v>2.0</v>
      </c>
      <c r="R38" s="53" t="n">
        <v>4.0</v>
      </c>
    </row>
    <row r="39" spans="1:18" s="40" customFormat="1" x14ac:dyDescent="0.25">
      <c r="A39" s="13" t="s">
        <v>147</v>
      </c>
      <c r="B39" s="323"/>
      <c r="C39" s="327" t="s">
        <v>42</v>
      </c>
      <c r="D39" s="89" t="s">
        <v>42</v>
      </c>
      <c r="E39" s="55" t="n">
        <v>101.0</v>
      </c>
      <c r="F39" s="56" t="n">
        <v>28.0</v>
      </c>
      <c r="G39" s="56" t="n">
        <v>8.0</v>
      </c>
      <c r="H39" s="56" t="n">
        <v>4.0</v>
      </c>
      <c r="I39" s="57" t="n">
        <v>4.0</v>
      </c>
      <c r="J39" s="58" t="n">
        <v>132.0</v>
      </c>
      <c r="K39" s="59" t="n">
        <v>4.0</v>
      </c>
      <c r="L39" s="60" t="n">
        <v>14.0</v>
      </c>
      <c r="M39" s="61" t="n">
        <v>134.0</v>
      </c>
      <c r="N39" s="62" t="n">
        <v>38.0</v>
      </c>
      <c r="O39" s="62" t="n">
        <v>13.0</v>
      </c>
      <c r="P39" s="62" t="n">
        <v>185.0</v>
      </c>
      <c r="Q39" s="273" t="n">
        <v>7.0</v>
      </c>
      <c r="R39" s="63" t="n">
        <v>18.0</v>
      </c>
    </row>
    <row r="40" spans="1:18" s="40" customFormat="1" x14ac:dyDescent="0.25">
      <c r="A40" s="13" t="s">
        <v>147</v>
      </c>
      <c r="B40" s="323"/>
      <c r="C40" s="328"/>
      <c r="D40" s="64" t="s">
        <v>80</v>
      </c>
      <c r="E40" s="65" t="n">
        <v>27.0</v>
      </c>
      <c r="F40" s="66" t="n">
        <v>5.0</v>
      </c>
      <c r="G40" s="66" t="n">
        <v>4.0</v>
      </c>
      <c r="H40" s="66" t="n">
        <v>4.0</v>
      </c>
      <c r="I40" s="67" t="n">
        <v>0.0</v>
      </c>
      <c r="J40" s="66" t="n">
        <v>36.0</v>
      </c>
      <c r="K40" s="68" t="n">
        <v>3.0</v>
      </c>
      <c r="L40" s="69" t="n">
        <v>3.0</v>
      </c>
      <c r="M40" s="70" t="n">
        <v>42.0</v>
      </c>
      <c r="N40" s="71" t="n">
        <v>6.0</v>
      </c>
      <c r="O40" s="71" t="n">
        <v>5.0</v>
      </c>
      <c r="P40" s="62" t="n">
        <v>53.0</v>
      </c>
      <c r="Q40" s="71" t="n">
        <v>4.0</v>
      </c>
      <c r="R40" s="72" t="n">
        <v>3.0</v>
      </c>
    </row>
    <row r="41" spans="1:18" s="40" customFormat="1" ht="15.75" thickBot="1" x14ac:dyDescent="0.3">
      <c r="A41" s="73"/>
      <c r="B41" s="323"/>
      <c r="C41" s="329"/>
      <c r="D41" s="74" t="s">
        <v>13</v>
      </c>
      <c r="E41" s="75" t="n">
        <f t="shared" ref="E41:R41" si="5">SUM(E39:E40)</f>
        <v>128.0</v>
      </c>
      <c r="F41" s="76" t="n">
        <f t="shared" si="5"/>
        <v>33.0</v>
      </c>
      <c r="G41" s="76" t="n">
        <f t="shared" si="5"/>
        <v>12.0</v>
      </c>
      <c r="H41" s="76" t="n">
        <f t="shared" si="5"/>
        <v>8.0</v>
      </c>
      <c r="I41" s="78" t="n">
        <f t="shared" si="5"/>
        <v>4.0</v>
      </c>
      <c r="J41" s="79" t="n">
        <f t="shared" si="5"/>
        <v>168.0</v>
      </c>
      <c r="K41" s="80" t="n">
        <f t="shared" si="5"/>
        <v>7.0</v>
      </c>
      <c r="L41" s="81" t="n">
        <f t="shared" si="5"/>
        <v>17.0</v>
      </c>
      <c r="M41" s="82" t="n">
        <f t="shared" si="5"/>
        <v>176.0</v>
      </c>
      <c r="N41" s="83" t="n">
        <f t="shared" si="5"/>
        <v>44.0</v>
      </c>
      <c r="O41" s="83" t="n">
        <f t="shared" si="5"/>
        <v>18.0</v>
      </c>
      <c r="P41" s="52" t="n">
        <f t="shared" si="5"/>
        <v>238.0</v>
      </c>
      <c r="Q41" s="83" t="n">
        <f t="shared" si="5"/>
        <v>11.0</v>
      </c>
      <c r="R41" s="85" t="n">
        <f t="shared" si="5"/>
        <v>21.0</v>
      </c>
    </row>
    <row r="42" spans="1:18" s="40" customFormat="1" ht="15.75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64.0</v>
      </c>
      <c r="F42" s="45" t="n">
        <v>3.0</v>
      </c>
      <c r="G42" s="45" t="n">
        <v>6.0</v>
      </c>
      <c r="H42" s="45" t="n">
        <v>4.0</v>
      </c>
      <c r="I42" s="46" t="n">
        <v>2.0</v>
      </c>
      <c r="J42" s="88" t="n">
        <v>73.0</v>
      </c>
      <c r="K42" s="48" t="n">
        <v>2.0</v>
      </c>
      <c r="L42" s="49" t="n">
        <v>7.0</v>
      </c>
      <c r="M42" s="50" t="n">
        <v>102.0</v>
      </c>
      <c r="N42" s="51" t="n">
        <v>5.0</v>
      </c>
      <c r="O42" s="51" t="n">
        <v>7.0</v>
      </c>
      <c r="P42" s="52" t="n">
        <v>114.0</v>
      </c>
      <c r="Q42" s="51" t="n">
        <v>2.0</v>
      </c>
      <c r="R42" s="53" t="n">
        <v>11.0</v>
      </c>
    </row>
    <row r="43" spans="1:18" s="40" customFormat="1" ht="15.75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125.0</v>
      </c>
      <c r="F43" s="45" t="n">
        <v>20.0</v>
      </c>
      <c r="G43" s="45" t="n">
        <v>6.0</v>
      </c>
      <c r="H43" s="45" t="n">
        <v>2.0</v>
      </c>
      <c r="I43" s="46" t="n">
        <v>4.0</v>
      </c>
      <c r="J43" s="88" t="n">
        <v>149.0</v>
      </c>
      <c r="K43" s="48" t="n">
        <v>4.0</v>
      </c>
      <c r="L43" s="49" t="n">
        <v>8.0</v>
      </c>
      <c r="M43" s="50" t="n">
        <v>192.0</v>
      </c>
      <c r="N43" s="51" t="n">
        <v>26.0</v>
      </c>
      <c r="O43" s="51" t="n">
        <v>8.0</v>
      </c>
      <c r="P43" s="52" t="n">
        <v>226.0</v>
      </c>
      <c r="Q43" s="51" t="n">
        <v>6.0</v>
      </c>
      <c r="R43" s="53" t="n">
        <v>10.0</v>
      </c>
    </row>
    <row r="44" spans="1:18" s="40" customFormat="1" ht="15.75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39.0</v>
      </c>
      <c r="F44" s="45" t="n">
        <v>9.0</v>
      </c>
      <c r="G44" s="45" t="n">
        <v>3.0</v>
      </c>
      <c r="H44" s="45" t="n">
        <v>3.0</v>
      </c>
      <c r="I44" s="46" t="n">
        <v>0.0</v>
      </c>
      <c r="J44" s="88" t="n">
        <v>47.0</v>
      </c>
      <c r="K44" s="48" t="n">
        <v>2.0</v>
      </c>
      <c r="L44" s="49" t="n">
        <v>3.0</v>
      </c>
      <c r="M44" s="50" t="n">
        <v>55.0</v>
      </c>
      <c r="N44" s="51" t="n">
        <v>12.0</v>
      </c>
      <c r="O44" s="51" t="n">
        <v>3.0</v>
      </c>
      <c r="P44" s="52" t="n">
        <v>70.0</v>
      </c>
      <c r="Q44" s="51" t="n">
        <v>2.0</v>
      </c>
      <c r="R44" s="53" t="n">
        <v>4.0</v>
      </c>
    </row>
    <row r="45" spans="1:18" s="40" customFormat="1" x14ac:dyDescent="0.25">
      <c r="A45" s="13" t="s">
        <v>147</v>
      </c>
      <c r="B45" s="323"/>
      <c r="C45" s="327" t="s">
        <v>46</v>
      </c>
      <c r="D45" s="89" t="s">
        <v>81</v>
      </c>
      <c r="E45" s="55" t="n">
        <v>26.0</v>
      </c>
      <c r="F45" s="56" t="n">
        <v>9.0</v>
      </c>
      <c r="G45" s="56" t="n">
        <v>7.0</v>
      </c>
      <c r="H45" s="56" t="n">
        <v>7.0</v>
      </c>
      <c r="I45" s="57" t="n">
        <v>0.0</v>
      </c>
      <c r="J45" s="58" t="n">
        <v>42.0</v>
      </c>
      <c r="K45" s="59" t="n">
        <v>7.0</v>
      </c>
      <c r="L45" s="60" t="n">
        <v>2.0</v>
      </c>
      <c r="M45" s="61" t="n">
        <v>38.0</v>
      </c>
      <c r="N45" s="62" t="n">
        <v>11.0</v>
      </c>
      <c r="O45" s="62" t="n">
        <v>9.0</v>
      </c>
      <c r="P45" s="62" t="n">
        <v>58.0</v>
      </c>
      <c r="Q45" s="62" t="n">
        <v>8.0</v>
      </c>
      <c r="R45" s="63" t="n">
        <v>3.0</v>
      </c>
    </row>
    <row r="46" spans="1:18" s="40" customFormat="1" x14ac:dyDescent="0.25">
      <c r="A46" s="13" t="s">
        <v>147</v>
      </c>
      <c r="B46" s="323"/>
      <c r="C46" s="328"/>
      <c r="D46" s="64" t="s">
        <v>82</v>
      </c>
      <c r="E46" s="65" t="n">
        <v>22.0</v>
      </c>
      <c r="F46" s="66" t="n">
        <v>2.0</v>
      </c>
      <c r="G46" s="66" t="n">
        <v>3.0</v>
      </c>
      <c r="H46" s="66" t="n">
        <v>2.0</v>
      </c>
      <c r="I46" s="67" t="n">
        <v>1.0</v>
      </c>
      <c r="J46" s="66" t="n">
        <v>27.0</v>
      </c>
      <c r="K46" s="68" t="n">
        <v>2.0</v>
      </c>
      <c r="L46" s="69" t="n">
        <v>1.0</v>
      </c>
      <c r="M46" s="70" t="n">
        <v>33.0</v>
      </c>
      <c r="N46" s="71" t="n">
        <v>2.0</v>
      </c>
      <c r="O46" s="71" t="n">
        <v>5.0</v>
      </c>
      <c r="P46" s="62" t="n">
        <v>40.0</v>
      </c>
      <c r="Q46" s="71" t="n">
        <v>4.0</v>
      </c>
      <c r="R46" s="72" t="n">
        <v>1.0</v>
      </c>
    </row>
    <row r="47" spans="1:18" s="40" customFormat="1" x14ac:dyDescent="0.25">
      <c r="A47" s="13" t="s">
        <v>147</v>
      </c>
      <c r="B47" s="323"/>
      <c r="C47" s="328"/>
      <c r="D47" s="64" t="s">
        <v>46</v>
      </c>
      <c r="E47" s="65" t="n">
        <v>58.0</v>
      </c>
      <c r="F47" s="66" t="n">
        <v>12.0</v>
      </c>
      <c r="G47" s="66" t="n">
        <v>4.0</v>
      </c>
      <c r="H47" s="66" t="n">
        <v>3.0</v>
      </c>
      <c r="I47" s="67" t="n">
        <v>1.0</v>
      </c>
      <c r="J47" s="66" t="n">
        <v>73.0</v>
      </c>
      <c r="K47" s="68" t="n">
        <v>8.0</v>
      </c>
      <c r="L47" s="69" t="n">
        <v>9.0</v>
      </c>
      <c r="M47" s="70" t="n">
        <v>80.0</v>
      </c>
      <c r="N47" s="71" t="n">
        <v>15.0</v>
      </c>
      <c r="O47" s="71" t="n">
        <v>5.0</v>
      </c>
      <c r="P47" s="62" t="n">
        <v>100.0</v>
      </c>
      <c r="Q47" s="71" t="n">
        <v>10.0</v>
      </c>
      <c r="R47" s="72" t="n">
        <v>14.0</v>
      </c>
    </row>
    <row r="48" spans="1:18" s="40" customFormat="1" ht="15.75" thickBot="1" x14ac:dyDescent="0.3">
      <c r="B48" s="323"/>
      <c r="C48" s="328"/>
      <c r="D48" s="94" t="s">
        <v>13</v>
      </c>
      <c r="E48" s="95" t="n">
        <f t="shared" ref="E48:R48" si="6">SUM(E45:E47)</f>
        <v>106.0</v>
      </c>
      <c r="F48" s="96" t="n">
        <f t="shared" si="6"/>
        <v>23.0</v>
      </c>
      <c r="G48" s="96" t="n">
        <f t="shared" si="6"/>
        <v>14.0</v>
      </c>
      <c r="H48" s="96" t="n">
        <f t="shared" si="6"/>
        <v>12.0</v>
      </c>
      <c r="I48" s="97" t="n">
        <f t="shared" si="6"/>
        <v>2.0</v>
      </c>
      <c r="J48" s="96" t="n">
        <f>SUM(J45:J47)</f>
        <v>142.0</v>
      </c>
      <c r="K48" s="98" t="n">
        <f t="shared" si="6"/>
        <v>17.0</v>
      </c>
      <c r="L48" s="99" t="n">
        <f t="shared" si="6"/>
        <v>12.0</v>
      </c>
      <c r="M48" s="100" t="n">
        <f t="shared" si="6"/>
        <v>151.0</v>
      </c>
      <c r="N48" s="101" t="n">
        <f t="shared" si="6"/>
        <v>28.0</v>
      </c>
      <c r="O48" s="101" t="n">
        <f t="shared" si="6"/>
        <v>19.0</v>
      </c>
      <c r="P48" s="102" t="n">
        <f t="shared" si="6"/>
        <v>198.0</v>
      </c>
      <c r="Q48" s="83" t="n">
        <f t="shared" si="6"/>
        <v>22.0</v>
      </c>
      <c r="R48" s="179" t="n">
        <f t="shared" si="6"/>
        <v>18.0</v>
      </c>
    </row>
    <row r="49" spans="1:18" s="40" customFormat="1" x14ac:dyDescent="0.25">
      <c r="B49" s="323"/>
      <c r="C49" s="330" t="s">
        <v>99</v>
      </c>
      <c r="D49" s="331"/>
      <c r="E49" s="104" t="n">
        <f t="shared" ref="E49:R49" si="7">E48+E44+E43+E42+E41+E38+E37+E33</f>
        <v>678.0</v>
      </c>
      <c r="F49" s="105" t="n">
        <f t="shared" si="7"/>
        <v>120.0</v>
      </c>
      <c r="G49" s="105" t="n">
        <f>G48+G44+G43+G42+G41+G38+G37+G33</f>
        <v>80.0</v>
      </c>
      <c r="H49" s="105" t="n">
        <f t="shared" si="7"/>
        <v>61.0</v>
      </c>
      <c r="I49" s="105" t="n">
        <f t="shared" si="7"/>
        <v>19.0</v>
      </c>
      <c r="J49" s="105" t="n">
        <f t="shared" si="7"/>
        <v>861.0</v>
      </c>
      <c r="K49" s="105" t="n">
        <f t="shared" si="7"/>
        <v>49.0</v>
      </c>
      <c r="L49" s="106" t="n">
        <f t="shared" si="7"/>
        <v>92.0</v>
      </c>
      <c r="M49" s="104" t="n">
        <f t="shared" si="7"/>
        <v>965.0</v>
      </c>
      <c r="N49" s="105" t="n">
        <f t="shared" si="7"/>
        <v>152.0</v>
      </c>
      <c r="O49" s="105" t="n">
        <f t="shared" si="7"/>
        <v>111.0</v>
      </c>
      <c r="P49" s="105" t="n">
        <f t="shared" si="7"/>
        <v>1228.0</v>
      </c>
      <c r="Q49" s="105" t="n">
        <f t="shared" si="7"/>
        <v>65.0</v>
      </c>
      <c r="R49" s="106" t="n">
        <f t="shared" si="7"/>
        <v>126.0</v>
      </c>
    </row>
    <row r="50" spans="1:18" s="40" customFormat="1" ht="15.75" thickBot="1" x14ac:dyDescent="0.3">
      <c r="B50" s="324"/>
      <c r="C50" s="332" t="s">
        <v>100</v>
      </c>
      <c r="D50" s="333"/>
      <c r="E50" s="274" t="n">
        <f>IF(ISERROR(E49/(E49+F49+G49)),0,(E49/(E49+F49+G49)))</f>
        <v>0.7722095671981777</v>
      </c>
      <c r="F50" s="275" t="n">
        <f>IF(ISERROR(F49/(E49+F49+G49)),0,(F49/(E49+F49+G49)))</f>
        <v>0.1366742596810934</v>
      </c>
      <c r="G50" s="276" t="n">
        <f>IF(1-E50-F50=1,IF(G49=0,0,1),1-E50-F50)</f>
        <v>0.09111617312072892</v>
      </c>
      <c r="H50" s="276" t="n">
        <f>IF(ISERROR(H49/G49),0,H49/G49)</f>
        <v>0.7625</v>
      </c>
      <c r="I50" s="276" t="n">
        <f>IF(1-H50=1,IF(I49=0,0,1),1-H50)</f>
        <v>0.23750000000000004</v>
      </c>
      <c r="J50" s="276"/>
      <c r="K50" s="276" t="n">
        <f>IF(ISERROR(K49/J49),0,(K49/J49))</f>
        <v>0.056910569105691054</v>
      </c>
      <c r="L50" s="277" t="n">
        <f>IF(ISERROR(L49/J49),0,(L49/J49))</f>
        <v>0.10685249709639953</v>
      </c>
      <c r="M50" s="274" t="n">
        <f>IF(ISERROR(M49/P49),0,(M49/P49))</f>
        <v>0.7858306188925082</v>
      </c>
      <c r="N50" s="276" t="n">
        <f>IF(ISERROR(N49/P49),0,(N49/P49))</f>
        <v>0.1237785016286645</v>
      </c>
      <c r="O50" s="276" t="n">
        <f>IF(1-M50-N50=1,IF(O49=0,0,1),1-M50-N50)</f>
        <v>0.09039087947882735</v>
      </c>
      <c r="P50" s="276"/>
      <c r="Q50" s="276" t="n">
        <f>IF(ISERROR(Q49/P49),0,(Q49/P49))</f>
        <v>0.052931596091205214</v>
      </c>
      <c r="R50" s="278" t="n">
        <f>IF(ISERROR(R49/P49),0,(R49/P49))</f>
        <v>0.10260586319218241</v>
      </c>
    </row>
    <row r="51" spans="1:18" x14ac:dyDescent="0.25">
      <c r="A51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A1" s="12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1.0</v>
      </c>
      <c r="H8" s="114" t="n">
        <v>1.0</v>
      </c>
      <c r="I8" s="115" t="n">
        <v>0.0</v>
      </c>
      <c r="J8" s="114" t="n">
        <v>2.0</v>
      </c>
      <c r="K8" s="116" t="n">
        <v>0.0</v>
      </c>
      <c r="L8" s="117" t="n">
        <v>1.0</v>
      </c>
      <c r="M8" s="118" t="n">
        <v>2.0</v>
      </c>
      <c r="N8" s="119" t="n">
        <v>0.0</v>
      </c>
      <c r="O8" s="119" t="n">
        <v>1.0</v>
      </c>
      <c r="P8" s="119" t="n">
        <v>3.0</v>
      </c>
      <c r="Q8" s="119" t="n">
        <v>0.0</v>
      </c>
      <c r="R8" s="120" t="n">
        <v>1.0</v>
      </c>
    </row>
    <row r="9" spans="1:18" s="40" customFormat="1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r="10" spans="1:18" s="40" customFormat="1" x14ac:dyDescent="0.25">
      <c r="A10" s="13" t="s">
        <v>147</v>
      </c>
      <c r="B10" s="347"/>
      <c r="C10" s="339"/>
      <c r="D10" s="121" t="s">
        <v>62</v>
      </c>
      <c r="E10" s="122" t="n">
        <v>0.0</v>
      </c>
      <c r="F10" s="123" t="n">
        <v>0.0</v>
      </c>
      <c r="G10" s="123" t="n">
        <v>1.0</v>
      </c>
      <c r="H10" s="123" t="n">
        <v>1.0</v>
      </c>
      <c r="I10" s="124" t="n">
        <v>0.0</v>
      </c>
      <c r="J10" s="123" t="n">
        <v>1.0</v>
      </c>
      <c r="K10" s="125" t="n">
        <v>1.0</v>
      </c>
      <c r="L10" s="126" t="n">
        <v>0.0</v>
      </c>
      <c r="M10" s="127" t="n">
        <v>0.0</v>
      </c>
      <c r="N10" s="128" t="n">
        <v>0.0</v>
      </c>
      <c r="O10" s="128" t="n">
        <v>2.0</v>
      </c>
      <c r="P10" s="128" t="n">
        <v>2.0</v>
      </c>
      <c r="Q10" s="128" t="n">
        <v>2.0</v>
      </c>
      <c r="R10" s="130" t="n">
        <v>0.0</v>
      </c>
    </row>
    <row r="11" spans="1:18" s="40" customFormat="1" x14ac:dyDescent="0.25">
      <c r="A11" s="13" t="s">
        <v>147</v>
      </c>
      <c r="B11" s="347"/>
      <c r="C11" s="339"/>
      <c r="D11" s="121" t="s">
        <v>63</v>
      </c>
      <c r="E11" s="122" t="n">
        <v>5.0</v>
      </c>
      <c r="F11" s="123" t="n">
        <v>1.0</v>
      </c>
      <c r="G11" s="123" t="n">
        <v>1.0</v>
      </c>
      <c r="H11" s="123" t="n">
        <v>1.0</v>
      </c>
      <c r="I11" s="124" t="n">
        <v>0.0</v>
      </c>
      <c r="J11" s="123" t="n">
        <v>7.0</v>
      </c>
      <c r="K11" s="125" t="n">
        <v>1.0</v>
      </c>
      <c r="L11" s="126" t="n">
        <v>0.0</v>
      </c>
      <c r="M11" s="127" t="n">
        <v>6.0</v>
      </c>
      <c r="N11" s="128" t="n">
        <v>1.0</v>
      </c>
      <c r="O11" s="128" t="n">
        <v>2.0</v>
      </c>
      <c r="P11" s="128" t="n">
        <v>9.0</v>
      </c>
      <c r="Q11" s="128" t="n">
        <v>2.0</v>
      </c>
      <c r="R11" s="130" t="n">
        <v>0.0</v>
      </c>
    </row>
    <row r="12" spans="1:18" s="40" customFormat="1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31" t="s">
        <v>13</v>
      </c>
      <c r="E13" s="132" t="n">
        <f t="shared" ref="E13:R13" si="0">SUM(E8:E12)</f>
        <v>6.0</v>
      </c>
      <c r="F13" s="133" t="n">
        <f t="shared" si="0"/>
        <v>1.0</v>
      </c>
      <c r="G13" s="133" t="n">
        <f t="shared" si="0"/>
        <v>3.0</v>
      </c>
      <c r="H13" s="133" t="n">
        <f t="shared" si="0"/>
        <v>3.0</v>
      </c>
      <c r="I13" s="134" t="n">
        <f t="shared" si="0"/>
        <v>0.0</v>
      </c>
      <c r="J13" s="135" t="n">
        <f t="shared" si="0"/>
        <v>10.0</v>
      </c>
      <c r="K13" s="136" t="n">
        <f t="shared" si="0"/>
        <v>2.0</v>
      </c>
      <c r="L13" s="137" t="n">
        <f t="shared" si="0"/>
        <v>1.0</v>
      </c>
      <c r="M13" s="138" t="n">
        <f t="shared" si="0"/>
        <v>8.0</v>
      </c>
      <c r="N13" s="139" t="n">
        <f t="shared" si="0"/>
        <v>1.0</v>
      </c>
      <c r="O13" s="139" t="n">
        <f t="shared" si="0"/>
        <v>5.0</v>
      </c>
      <c r="P13" s="139" t="n">
        <f t="shared" si="0"/>
        <v>14.0</v>
      </c>
      <c r="Q13" s="139" t="n">
        <f t="shared" si="0"/>
        <v>4.0</v>
      </c>
      <c r="R13" s="140" t="n">
        <f t="shared" si="0"/>
        <v>1.0</v>
      </c>
    </row>
    <row r="14" spans="1:18" s="40" customFormat="1" ht="15.75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9.0</v>
      </c>
      <c r="F14" s="144" t="n">
        <v>0.0</v>
      </c>
      <c r="G14" s="144" t="n">
        <v>2.0</v>
      </c>
      <c r="H14" s="144" t="n">
        <v>2.0</v>
      </c>
      <c r="I14" s="145" t="n">
        <v>0.0</v>
      </c>
      <c r="J14" s="146" t="n">
        <v>11.0</v>
      </c>
      <c r="K14" s="147" t="n">
        <v>1.0</v>
      </c>
      <c r="L14" s="148" t="n">
        <v>1.0</v>
      </c>
      <c r="M14" s="149" t="n">
        <v>13.0</v>
      </c>
      <c r="N14" s="150" t="n">
        <v>0.0</v>
      </c>
      <c r="O14" s="150" t="n">
        <v>3.0</v>
      </c>
      <c r="P14" s="150" t="n">
        <v>16.0</v>
      </c>
      <c r="Q14" s="150" t="n">
        <v>2.0</v>
      </c>
      <c r="R14" s="151" t="n">
        <v>1.0</v>
      </c>
    </row>
    <row r="15" spans="1:18" s="40" customFormat="1" x14ac:dyDescent="0.25">
      <c r="A15" s="13" t="s">
        <v>147</v>
      </c>
      <c r="B15" s="347"/>
      <c r="C15" s="341" t="s">
        <v>12</v>
      </c>
      <c r="D15" s="152" t="s">
        <v>12</v>
      </c>
      <c r="E15" s="153" t="n">
        <v>0.0</v>
      </c>
      <c r="F15" s="154" t="n">
        <v>0.0</v>
      </c>
      <c r="G15" s="154" t="n">
        <v>2.0</v>
      </c>
      <c r="H15" s="154" t="n">
        <v>2.0</v>
      </c>
      <c r="I15" s="155" t="n">
        <v>0.0</v>
      </c>
      <c r="J15" s="114" t="n">
        <v>2.0</v>
      </c>
      <c r="K15" s="156" t="n">
        <v>1.0</v>
      </c>
      <c r="L15" s="157" t="n">
        <v>1.0</v>
      </c>
      <c r="M15" s="158" t="n">
        <v>0.0</v>
      </c>
      <c r="N15" s="159" t="n">
        <v>0.0</v>
      </c>
      <c r="O15" s="159" t="n">
        <v>4.0</v>
      </c>
      <c r="P15" s="159" t="n">
        <v>4.0</v>
      </c>
      <c r="Q15" s="159" t="n">
        <v>2.0</v>
      </c>
      <c r="R15" s="160" t="n">
        <v>2.0</v>
      </c>
    </row>
    <row r="16" spans="1:18" s="40" customFormat="1" x14ac:dyDescent="0.25">
      <c r="A16" s="13" t="s">
        <v>147</v>
      </c>
      <c r="B16" s="347"/>
      <c r="C16" s="339"/>
      <c r="D16" s="121" t="s">
        <v>65</v>
      </c>
      <c r="E16" s="122" t="n">
        <v>6.0</v>
      </c>
      <c r="F16" s="123" t="n">
        <v>1.0</v>
      </c>
      <c r="G16" s="123" t="n">
        <v>2.0</v>
      </c>
      <c r="H16" s="123" t="n">
        <v>2.0</v>
      </c>
      <c r="I16" s="124" t="n">
        <v>0.0</v>
      </c>
      <c r="J16" s="123" t="n">
        <v>9.0</v>
      </c>
      <c r="K16" s="125" t="n">
        <v>2.0</v>
      </c>
      <c r="L16" s="126" t="n">
        <v>1.0</v>
      </c>
      <c r="M16" s="127" t="n">
        <v>8.0</v>
      </c>
      <c r="N16" s="128" t="n">
        <v>1.0</v>
      </c>
      <c r="O16" s="128" t="n">
        <v>3.0</v>
      </c>
      <c r="P16" s="159" t="n">
        <v>12.0</v>
      </c>
      <c r="Q16" s="128" t="n">
        <v>3.0</v>
      </c>
      <c r="R16" s="130" t="n">
        <v>3.0</v>
      </c>
    </row>
    <row r="17" spans="1:18" s="40" customFormat="1" ht="15.75" thickBot="1" x14ac:dyDescent="0.3">
      <c r="A17" s="73"/>
      <c r="B17" s="347"/>
      <c r="C17" s="339"/>
      <c r="D17" s="161" t="s">
        <v>13</v>
      </c>
      <c r="E17" s="132" t="n">
        <f t="shared" ref="E17:R17" si="1">SUM(E15:E16)</f>
        <v>6.0</v>
      </c>
      <c r="F17" s="133" t="n">
        <f t="shared" si="1"/>
        <v>1.0</v>
      </c>
      <c r="G17" s="133" t="n">
        <f t="shared" si="1"/>
        <v>4.0</v>
      </c>
      <c r="H17" s="133" t="n">
        <f t="shared" si="1"/>
        <v>4.0</v>
      </c>
      <c r="I17" s="134" t="n">
        <f t="shared" si="1"/>
        <v>0.0</v>
      </c>
      <c r="J17" s="133" t="n">
        <f t="shared" si="1"/>
        <v>11.0</v>
      </c>
      <c r="K17" s="136" t="n">
        <f t="shared" si="1"/>
        <v>3.0</v>
      </c>
      <c r="L17" s="137" t="n">
        <f t="shared" si="1"/>
        <v>2.0</v>
      </c>
      <c r="M17" s="138" t="n">
        <f t="shared" si="1"/>
        <v>8.0</v>
      </c>
      <c r="N17" s="139" t="n">
        <f t="shared" si="1"/>
        <v>1.0</v>
      </c>
      <c r="O17" s="139" t="n">
        <f t="shared" si="1"/>
        <v>7.0</v>
      </c>
      <c r="P17" s="139" t="n">
        <f t="shared" si="1"/>
        <v>16.0</v>
      </c>
      <c r="Q17" s="139" t="n">
        <f t="shared" si="1"/>
        <v>5.0</v>
      </c>
      <c r="R17" s="140" t="n">
        <f t="shared" si="1"/>
        <v>5.0</v>
      </c>
    </row>
    <row r="18" spans="1:18" s="40" customFormat="1" ht="16.5" customHeight="1" x14ac:dyDescent="0.25">
      <c r="B18" s="347"/>
      <c r="C18" s="342" t="s">
        <v>99</v>
      </c>
      <c r="D18" s="343"/>
      <c r="E18" s="162" t="n">
        <f t="shared" ref="E18:R18" si="2">E17+E14+E13</f>
        <v>21.0</v>
      </c>
      <c r="F18" s="105" t="n">
        <f t="shared" si="2"/>
        <v>2.0</v>
      </c>
      <c r="G18" s="105" t="n">
        <f t="shared" si="2"/>
        <v>9.0</v>
      </c>
      <c r="H18" s="105" t="n">
        <f t="shared" si="2"/>
        <v>9.0</v>
      </c>
      <c r="I18" s="163" t="n">
        <f t="shared" si="2"/>
        <v>0.0</v>
      </c>
      <c r="J18" s="105" t="n">
        <f t="shared" si="2"/>
        <v>32.0</v>
      </c>
      <c r="K18" s="164" t="n">
        <f t="shared" si="2"/>
        <v>6.0</v>
      </c>
      <c r="L18" s="165" t="n">
        <f t="shared" si="2"/>
        <v>4.0</v>
      </c>
      <c r="M18" s="166" t="n">
        <f t="shared" si="2"/>
        <v>29.0</v>
      </c>
      <c r="N18" s="167" t="n">
        <f t="shared" si="2"/>
        <v>2.0</v>
      </c>
      <c r="O18" s="167" t="n">
        <f t="shared" si="2"/>
        <v>15.0</v>
      </c>
      <c r="P18" s="167" t="n">
        <f t="shared" si="2"/>
        <v>46.0</v>
      </c>
      <c r="Q18" s="167" t="n">
        <f t="shared" si="2"/>
        <v>11.0</v>
      </c>
      <c r="R18" s="168" t="n">
        <f t="shared" si="2"/>
        <v>7.0</v>
      </c>
    </row>
    <row r="19" spans="1:18" s="40" customFormat="1" ht="15.75" thickBot="1" x14ac:dyDescent="0.3">
      <c r="B19" s="348"/>
      <c r="C19" s="344" t="s">
        <v>100</v>
      </c>
      <c r="D19" s="345"/>
      <c r="E19" s="274" t="n">
        <f>IF(ISERROR(E18/(E18+F18+G18)),0,(E18/(E18+F18+G18)))</f>
        <v>0.65625</v>
      </c>
      <c r="F19" s="275" t="n">
        <f>IF(ISERROR(F18/(E18+F18+G18)),0,(F18/(E18+F18+G18)))</f>
        <v>0.0625</v>
      </c>
      <c r="G19" s="275" t="n">
        <f>IF(1-E19-F19=1,IF(G18=0,0,1),1-E19-F19)</f>
        <v>0.28125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0.1875</v>
      </c>
      <c r="L19" s="277" t="n">
        <f>IF(ISERROR(L18/J18),0,(L18/J18))</f>
        <v>0.125</v>
      </c>
      <c r="M19" s="274" t="n">
        <f>IF(ISERROR(M18/P18),0,(M18/P18))</f>
        <v>0.6304347826086957</v>
      </c>
      <c r="N19" s="276" t="n">
        <f>IF(ISERROR(N18/P18),0,(N18/P18))</f>
        <v>0.043478260869565216</v>
      </c>
      <c r="O19" s="276" t="n">
        <f>IF(1-M19-N19=1,IF(O18=0,0,1),1-M19-N19)</f>
        <v>0.32608695652173914</v>
      </c>
      <c r="P19" s="276"/>
      <c r="Q19" s="276" t="n">
        <f>IF(ISERROR(Q18/P18),0,(Q18/P18))</f>
        <v>0.2391304347826087</v>
      </c>
      <c r="R19" s="278" t="n">
        <f>IF(ISERROR(R18/P18),0,(R18/P18))</f>
        <v>0.15217391304347827</v>
      </c>
    </row>
    <row r="20" spans="1:18" s="40" customFormat="1" ht="15.75" thickBot="1" x14ac:dyDescent="0.3">
      <c r="A20" s="73" t="s">
        <v>147</v>
      </c>
    </row>
    <row r="21" spans="1:18" s="40" customFormat="1" ht="27" customHeight="1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r="22" spans="1:18" s="40" customFormat="1" ht="15.75" thickBot="1" x14ac:dyDescent="0.3">
      <c r="A22" s="13"/>
    </row>
    <row r="23" spans="1:18" s="40" customFormat="1" ht="15" customHeight="1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r="24" spans="1:18" s="40" customFormat="1" ht="15" customHeight="1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r="25" spans="1:18" s="111" customFormat="1" ht="96" customHeight="1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r="26" spans="1:18" s="111" customFormat="1" ht="15" customHeight="1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40" customFormat="1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28.0</v>
      </c>
      <c r="F27" s="114" t="n">
        <v>1.0</v>
      </c>
      <c r="G27" s="114" t="n">
        <v>5.0</v>
      </c>
      <c r="H27" s="114" t="n">
        <v>5.0</v>
      </c>
      <c r="I27" s="115" t="n">
        <v>0.0</v>
      </c>
      <c r="J27" s="114" t="n">
        <v>33.0</v>
      </c>
      <c r="K27" s="116" t="n">
        <v>5.0</v>
      </c>
      <c r="L27" s="117" t="n">
        <v>1.0</v>
      </c>
      <c r="M27" s="118" t="n">
        <v>38.0</v>
      </c>
      <c r="N27" s="119" t="n">
        <v>1.0</v>
      </c>
      <c r="O27" s="119" t="n">
        <v>6.0</v>
      </c>
      <c r="P27" s="119" t="n">
        <v>45.0</v>
      </c>
      <c r="Q27" s="119" t="n">
        <v>6.0</v>
      </c>
      <c r="R27" s="120" t="n">
        <v>1.0</v>
      </c>
    </row>
    <row r="28" spans="1:18" s="40" customFormat="1" x14ac:dyDescent="0.25">
      <c r="A28" s="13" t="s">
        <v>147</v>
      </c>
      <c r="B28" s="347"/>
      <c r="C28" s="339"/>
      <c r="D28" s="121" t="s">
        <v>61</v>
      </c>
      <c r="E28" s="122" t="n">
        <v>52.0</v>
      </c>
      <c r="F28" s="123" t="n">
        <v>3.0</v>
      </c>
      <c r="G28" s="123" t="n">
        <v>12.0</v>
      </c>
      <c r="H28" s="123" t="n">
        <v>11.0</v>
      </c>
      <c r="I28" s="124" t="n">
        <v>1.0</v>
      </c>
      <c r="J28" s="123" t="n">
        <v>67.0</v>
      </c>
      <c r="K28" s="125" t="n">
        <v>9.0</v>
      </c>
      <c r="L28" s="126" t="n">
        <v>6.0</v>
      </c>
      <c r="M28" s="127" t="n">
        <v>66.0</v>
      </c>
      <c r="N28" s="128" t="n">
        <v>5.0</v>
      </c>
      <c r="O28" s="128" t="n">
        <v>16.0</v>
      </c>
      <c r="P28" s="128" t="n">
        <v>87.0</v>
      </c>
      <c r="Q28" s="128" t="n">
        <v>14.0</v>
      </c>
      <c r="R28" s="129" t="n">
        <v>7.0</v>
      </c>
    </row>
    <row r="29" spans="1:18" s="40" customFormat="1" x14ac:dyDescent="0.25">
      <c r="A29" s="13" t="s">
        <v>147</v>
      </c>
      <c r="B29" s="347"/>
      <c r="C29" s="339"/>
      <c r="D29" s="121" t="s">
        <v>62</v>
      </c>
      <c r="E29" s="122" t="n">
        <v>28.0</v>
      </c>
      <c r="F29" s="123" t="n">
        <v>1.0</v>
      </c>
      <c r="G29" s="123" t="n">
        <v>6.0</v>
      </c>
      <c r="H29" s="123" t="n">
        <v>5.0</v>
      </c>
      <c r="I29" s="124" t="n">
        <v>1.0</v>
      </c>
      <c r="J29" s="123" t="n">
        <v>35.0</v>
      </c>
      <c r="K29" s="125" t="n">
        <v>7.0</v>
      </c>
      <c r="L29" s="126" t="n">
        <v>0.0</v>
      </c>
      <c r="M29" s="127" t="n">
        <v>34.0</v>
      </c>
      <c r="N29" s="128" t="n">
        <v>1.0</v>
      </c>
      <c r="O29" s="128" t="n">
        <v>8.0</v>
      </c>
      <c r="P29" s="128" t="n">
        <v>43.0</v>
      </c>
      <c r="Q29" s="128" t="n">
        <v>9.0</v>
      </c>
      <c r="R29" s="130" t="n">
        <v>0.0</v>
      </c>
    </row>
    <row r="30" spans="1:18" s="40" customFormat="1" x14ac:dyDescent="0.25">
      <c r="A30" s="13" t="s">
        <v>147</v>
      </c>
      <c r="B30" s="347"/>
      <c r="C30" s="339"/>
      <c r="D30" s="121" t="s">
        <v>63</v>
      </c>
      <c r="E30" s="122" t="n">
        <v>70.0</v>
      </c>
      <c r="F30" s="123" t="n">
        <v>7.0</v>
      </c>
      <c r="G30" s="123" t="n">
        <v>19.0</v>
      </c>
      <c r="H30" s="123" t="n">
        <v>14.0</v>
      </c>
      <c r="I30" s="124" t="n">
        <v>5.0</v>
      </c>
      <c r="J30" s="123" t="n">
        <v>95.0</v>
      </c>
      <c r="K30" s="125" t="n">
        <v>14.0</v>
      </c>
      <c r="L30" s="126" t="n">
        <v>11.0</v>
      </c>
      <c r="M30" s="127" t="n">
        <v>95.0</v>
      </c>
      <c r="N30" s="128" t="n">
        <v>7.0</v>
      </c>
      <c r="O30" s="128" t="n">
        <v>22.0</v>
      </c>
      <c r="P30" s="128" t="n">
        <v>124.0</v>
      </c>
      <c r="Q30" s="128" t="n">
        <v>18.0</v>
      </c>
      <c r="R30" s="130" t="n">
        <v>12.0</v>
      </c>
    </row>
    <row r="31" spans="1:18" s="40" customFormat="1" x14ac:dyDescent="0.25">
      <c r="A31" s="13" t="s">
        <v>147</v>
      </c>
      <c r="B31" s="347"/>
      <c r="C31" s="339"/>
      <c r="D31" s="121" t="s">
        <v>64</v>
      </c>
      <c r="E31" s="122" t="n">
        <v>65.0</v>
      </c>
      <c r="F31" s="123" t="n">
        <v>6.0</v>
      </c>
      <c r="G31" s="123" t="n">
        <v>8.0</v>
      </c>
      <c r="H31" s="123" t="n">
        <v>8.0</v>
      </c>
      <c r="I31" s="124" t="n">
        <v>0.0</v>
      </c>
      <c r="J31" s="123" t="n">
        <v>79.0</v>
      </c>
      <c r="K31" s="125" t="n">
        <v>6.0</v>
      </c>
      <c r="L31" s="126" t="n">
        <v>8.0</v>
      </c>
      <c r="M31" s="127" t="n">
        <v>85.0</v>
      </c>
      <c r="N31" s="128" t="n">
        <v>9.0</v>
      </c>
      <c r="O31" s="128" t="n">
        <v>11.0</v>
      </c>
      <c r="P31" s="128" t="n">
        <v>105.0</v>
      </c>
      <c r="Q31" s="128" t="n">
        <v>8.0</v>
      </c>
      <c r="R31" s="130" t="n">
        <v>12.0</v>
      </c>
    </row>
    <row r="32" spans="1:18" s="40" customFormat="1" ht="15.75" thickBot="1" x14ac:dyDescent="0.3">
      <c r="A32" s="73"/>
      <c r="B32" s="347"/>
      <c r="C32" s="340"/>
      <c r="D32" s="131" t="s">
        <v>13</v>
      </c>
      <c r="E32" s="132" t="n">
        <f t="shared" ref="E32:R32" si="3">SUM(E27:E31)</f>
        <v>243.0</v>
      </c>
      <c r="F32" s="133" t="n">
        <f t="shared" si="3"/>
        <v>18.0</v>
      </c>
      <c r="G32" s="133" t="n">
        <f t="shared" si="3"/>
        <v>50.0</v>
      </c>
      <c r="H32" s="133" t="n">
        <f t="shared" si="3"/>
        <v>43.0</v>
      </c>
      <c r="I32" s="134" t="n">
        <f t="shared" si="3"/>
        <v>7.0</v>
      </c>
      <c r="J32" s="135" t="n">
        <f t="shared" si="3"/>
        <v>309.0</v>
      </c>
      <c r="K32" s="136" t="n">
        <f t="shared" si="3"/>
        <v>41.0</v>
      </c>
      <c r="L32" s="137" t="n">
        <f t="shared" si="3"/>
        <v>26.0</v>
      </c>
      <c r="M32" s="138" t="n">
        <f t="shared" si="3"/>
        <v>318.0</v>
      </c>
      <c r="N32" s="139" t="n">
        <f t="shared" si="3"/>
        <v>23.0</v>
      </c>
      <c r="O32" s="139" t="n">
        <f t="shared" si="3"/>
        <v>63.0</v>
      </c>
      <c r="P32" s="139" t="n">
        <f t="shared" si="3"/>
        <v>404.0</v>
      </c>
      <c r="Q32" s="139" t="n">
        <f t="shared" si="3"/>
        <v>55.0</v>
      </c>
      <c r="R32" s="140" t="n">
        <f t="shared" si="3"/>
        <v>32.0</v>
      </c>
    </row>
    <row r="33" spans="1:18" s="40" customFormat="1" ht="15.75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2.0</v>
      </c>
      <c r="F33" s="144" t="n">
        <v>2.0</v>
      </c>
      <c r="G33" s="144" t="n">
        <v>0.0</v>
      </c>
      <c r="H33" s="144" t="n">
        <v>0.0</v>
      </c>
      <c r="I33" s="145" t="n">
        <v>0.0</v>
      </c>
      <c r="J33" s="146" t="n">
        <v>4.0</v>
      </c>
      <c r="K33" s="147" t="n">
        <v>0.0</v>
      </c>
      <c r="L33" s="148" t="n">
        <v>0.0</v>
      </c>
      <c r="M33" s="149" t="n">
        <v>2.0</v>
      </c>
      <c r="N33" s="150" t="n">
        <v>2.0</v>
      </c>
      <c r="O33" s="150" t="n">
        <v>0.0</v>
      </c>
      <c r="P33" s="150" t="n">
        <v>4.0</v>
      </c>
      <c r="Q33" s="150" t="n">
        <v>0.0</v>
      </c>
      <c r="R33" s="151" t="n">
        <v>0.0</v>
      </c>
    </row>
    <row r="34" spans="1:18" s="40" customFormat="1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74.0</v>
      </c>
      <c r="F34" s="154" t="n">
        <v>13.0</v>
      </c>
      <c r="G34" s="154" t="n">
        <v>15.0</v>
      </c>
      <c r="H34" s="154" t="n">
        <v>15.0</v>
      </c>
      <c r="I34" s="155" t="n">
        <v>0.0</v>
      </c>
      <c r="J34" s="114" t="n">
        <v>101.0</v>
      </c>
      <c r="K34" s="156" t="n">
        <v>13.0</v>
      </c>
      <c r="L34" s="157" t="n">
        <v>14.0</v>
      </c>
      <c r="M34" s="158" t="n">
        <v>96.0</v>
      </c>
      <c r="N34" s="159" t="n">
        <v>15.0</v>
      </c>
      <c r="O34" s="159" t="n">
        <v>22.0</v>
      </c>
      <c r="P34" s="159" t="n">
        <v>133.0</v>
      </c>
      <c r="Q34" s="159" t="n">
        <v>18.0</v>
      </c>
      <c r="R34" s="160" t="n">
        <v>22.0</v>
      </c>
    </row>
    <row r="35" spans="1:18" s="40" customFormat="1" x14ac:dyDescent="0.25">
      <c r="A35" s="13" t="s">
        <v>147</v>
      </c>
      <c r="B35" s="347"/>
      <c r="C35" s="339"/>
      <c r="D35" s="121" t="s">
        <v>65</v>
      </c>
      <c r="E35" s="122" t="n">
        <v>63.0</v>
      </c>
      <c r="F35" s="123" t="n">
        <v>9.0</v>
      </c>
      <c r="G35" s="123" t="n">
        <v>21.0</v>
      </c>
      <c r="H35" s="123" t="n">
        <v>21.0</v>
      </c>
      <c r="I35" s="124" t="n">
        <v>0.0</v>
      </c>
      <c r="J35" s="123" t="n">
        <v>93.0</v>
      </c>
      <c r="K35" s="125" t="n">
        <v>14.0</v>
      </c>
      <c r="L35" s="126" t="n">
        <v>7.0</v>
      </c>
      <c r="M35" s="127" t="n">
        <v>81.0</v>
      </c>
      <c r="N35" s="128" t="n">
        <v>12.0</v>
      </c>
      <c r="O35" s="128" t="n">
        <v>28.0</v>
      </c>
      <c r="P35" s="159" t="n">
        <v>121.0</v>
      </c>
      <c r="Q35" s="128" t="n">
        <v>19.0</v>
      </c>
      <c r="R35" s="130" t="n">
        <v>8.0</v>
      </c>
    </row>
    <row r="36" spans="1:18" s="40" customFormat="1" ht="15.75" thickBot="1" x14ac:dyDescent="0.3">
      <c r="A36" s="73"/>
      <c r="B36" s="347"/>
      <c r="C36" s="339"/>
      <c r="D36" s="161" t="s">
        <v>13</v>
      </c>
      <c r="E36" s="132" t="n">
        <f t="shared" ref="E36:R36" si="4">SUM(E34:E35)</f>
        <v>137.0</v>
      </c>
      <c r="F36" s="133" t="n">
        <f t="shared" si="4"/>
        <v>22.0</v>
      </c>
      <c r="G36" s="133" t="n">
        <f t="shared" si="4"/>
        <v>36.0</v>
      </c>
      <c r="H36" s="133" t="n">
        <f t="shared" si="4"/>
        <v>36.0</v>
      </c>
      <c r="I36" s="134" t="n">
        <f t="shared" si="4"/>
        <v>0.0</v>
      </c>
      <c r="J36" s="133" t="n">
        <f t="shared" si="4"/>
        <v>194.0</v>
      </c>
      <c r="K36" s="136" t="n">
        <f t="shared" si="4"/>
        <v>27.0</v>
      </c>
      <c r="L36" s="137" t="n">
        <f t="shared" si="4"/>
        <v>21.0</v>
      </c>
      <c r="M36" s="138" t="n">
        <f t="shared" si="4"/>
        <v>177.0</v>
      </c>
      <c r="N36" s="139" t="n">
        <f t="shared" si="4"/>
        <v>27.0</v>
      </c>
      <c r="O36" s="139" t="n">
        <f t="shared" si="4"/>
        <v>50.0</v>
      </c>
      <c r="P36" s="139" t="n">
        <f t="shared" si="4"/>
        <v>254.0</v>
      </c>
      <c r="Q36" s="139" t="n">
        <f t="shared" si="4"/>
        <v>37.0</v>
      </c>
      <c r="R36" s="140" t="n">
        <f t="shared" si="4"/>
        <v>30.0</v>
      </c>
    </row>
    <row r="37" spans="1:18" s="40" customFormat="1" ht="16.5" customHeight="1" x14ac:dyDescent="0.25">
      <c r="B37" s="347"/>
      <c r="C37" s="342" t="s">
        <v>99</v>
      </c>
      <c r="D37" s="343"/>
      <c r="E37" s="162" t="n">
        <f t="shared" ref="E37:R37" si="5">E36+E33+E32</f>
        <v>382.0</v>
      </c>
      <c r="F37" s="105" t="n">
        <f t="shared" si="5"/>
        <v>42.0</v>
      </c>
      <c r="G37" s="105" t="n">
        <f t="shared" si="5"/>
        <v>86.0</v>
      </c>
      <c r="H37" s="105" t="n">
        <f t="shared" si="5"/>
        <v>79.0</v>
      </c>
      <c r="I37" s="163" t="n">
        <f t="shared" si="5"/>
        <v>7.0</v>
      </c>
      <c r="J37" s="105" t="n">
        <f t="shared" si="5"/>
        <v>507.0</v>
      </c>
      <c r="K37" s="164" t="n">
        <f t="shared" si="5"/>
        <v>68.0</v>
      </c>
      <c r="L37" s="165" t="n">
        <f t="shared" si="5"/>
        <v>47.0</v>
      </c>
      <c r="M37" s="166" t="n">
        <f t="shared" si="5"/>
        <v>497.0</v>
      </c>
      <c r="N37" s="167" t="n">
        <f t="shared" si="5"/>
        <v>52.0</v>
      </c>
      <c r="O37" s="167" t="n">
        <f t="shared" si="5"/>
        <v>113.0</v>
      </c>
      <c r="P37" s="167" t="n">
        <f t="shared" si="5"/>
        <v>662.0</v>
      </c>
      <c r="Q37" s="167" t="n">
        <f t="shared" si="5"/>
        <v>92.0</v>
      </c>
      <c r="R37" s="168" t="n">
        <f t="shared" si="5"/>
        <v>62.0</v>
      </c>
    </row>
    <row r="38" spans="1:18" s="40" customFormat="1" ht="15.75" thickBot="1" x14ac:dyDescent="0.3">
      <c r="B38" s="348"/>
      <c r="C38" s="344" t="s">
        <v>100</v>
      </c>
      <c r="D38" s="345"/>
      <c r="E38" s="274" t="n">
        <f>IF(ISERROR(E37/(E37+F37+G37)),0,(E37/(E37+F37+G37)))</f>
        <v>0.7490196078431373</v>
      </c>
      <c r="F38" s="275" t="n">
        <f>IF(ISERROR(F37/(E37+F37+G37)),0,F37/(E37+F37+G37))</f>
        <v>0.08235294117647059</v>
      </c>
      <c r="G38" s="276" t="n">
        <f>IF(1-E38-F38=1,IF(G37=0,0,1),1-E38-F38)</f>
        <v>0.16862745098039217</v>
      </c>
      <c r="H38" s="276" t="n">
        <f>IF(ISERROR(H37/G37),0,(H37/G37))</f>
        <v>0.9186046511627907</v>
      </c>
      <c r="I38" s="276" t="n">
        <f>IF(1-H38=1,IF(I37=0,0,1),1-H38)</f>
        <v>0.08139534883720934</v>
      </c>
      <c r="J38" s="276"/>
      <c r="K38" s="276" t="n">
        <f>IF(ISERROR(K37/J37),0,(K37/J37))</f>
        <v>0.1341222879684418</v>
      </c>
      <c r="L38" s="277" t="n">
        <f>IF(ISERROR(L37/J37),0,(L37/J37))</f>
        <v>0.09270216962524655</v>
      </c>
      <c r="M38" s="274" t="n">
        <f>IF(ISERROR(M37/P37),0,(M37/P37))</f>
        <v>0.7507552870090635</v>
      </c>
      <c r="N38" s="276" t="n">
        <f>IF(ISERROR(N37/P37),0,(N37/P37))</f>
        <v>0.07854984894259819</v>
      </c>
      <c r="O38" s="276" t="n">
        <f>IF(1-M38-N38=1,IF(O37=0,0,1),1-M38-N38)</f>
        <v>0.17069486404833834</v>
      </c>
      <c r="P38" s="276"/>
      <c r="Q38" s="276" t="n">
        <f>IF(ISERROR(Q37/P37),0,(Q37/P37))</f>
        <v>0.13897280966767372</v>
      </c>
      <c r="R38" s="278" t="n">
        <f>IF(ISERROR(R37/P37),0,(R37/P37))</f>
        <v>0.09365558912386707</v>
      </c>
    </row>
    <row r="39" spans="1:18" x14ac:dyDescent="0.25">
      <c r="A39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6.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9" customHeight="1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24.0</v>
      </c>
      <c r="F8" s="56" t="n">
        <v>1.0</v>
      </c>
      <c r="G8" s="56" t="n">
        <v>2.0</v>
      </c>
      <c r="H8" s="56" t="n">
        <v>2.0</v>
      </c>
      <c r="I8" s="57" t="n">
        <v>0.0</v>
      </c>
      <c r="J8" s="56" t="n">
        <v>26.0</v>
      </c>
      <c r="K8" s="59" t="n">
        <v>1.0</v>
      </c>
      <c r="L8" s="60" t="n">
        <v>5.0</v>
      </c>
      <c r="M8" s="61" t="n">
        <v>35.0</v>
      </c>
      <c r="N8" s="62" t="n">
        <v>1.0</v>
      </c>
      <c r="O8" s="62" t="n">
        <v>4.0</v>
      </c>
      <c r="P8" s="62" t="n">
        <v>40.0</v>
      </c>
      <c r="Q8" s="62" t="n">
        <v>2.0</v>
      </c>
      <c r="R8" s="90" t="n">
        <v>9.0</v>
      </c>
    </row>
    <row r="9" spans="1:18" s="40" customFormat="1" ht="15" customHeight="1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0.0</v>
      </c>
      <c r="G9" s="66" t="n">
        <v>1.0</v>
      </c>
      <c r="H9" s="66" t="n">
        <v>1.0</v>
      </c>
      <c r="I9" s="67" t="n">
        <v>0.0</v>
      </c>
      <c r="J9" s="66" t="n">
        <v>5.0</v>
      </c>
      <c r="K9" s="68" t="n">
        <v>1.0</v>
      </c>
      <c r="L9" s="69" t="n">
        <v>1.0</v>
      </c>
      <c r="M9" s="70" t="n">
        <v>4.0</v>
      </c>
      <c r="N9" s="71" t="n">
        <v>0.0</v>
      </c>
      <c r="O9" s="71" t="n">
        <v>1.0</v>
      </c>
      <c r="P9" s="62" t="n">
        <v>5.0</v>
      </c>
      <c r="Q9" s="71" t="n">
        <v>1.0</v>
      </c>
      <c r="R9" s="91" t="n">
        <v>1.0</v>
      </c>
    </row>
    <row r="10" spans="1:18" s="40" customFormat="1" ht="15" customHeight="1" x14ac:dyDescent="0.25">
      <c r="A10" s="13" t="s">
        <v>147</v>
      </c>
      <c r="B10" s="349"/>
      <c r="C10" s="325"/>
      <c r="D10" s="64" t="s">
        <v>91</v>
      </c>
      <c r="E10" s="65" t="n">
        <v>6.0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6.0</v>
      </c>
      <c r="K10" s="68" t="n">
        <v>0.0</v>
      </c>
      <c r="L10" s="69" t="n">
        <v>0.0</v>
      </c>
      <c r="M10" s="70" t="n">
        <v>8.0</v>
      </c>
      <c r="N10" s="71" t="n">
        <v>0.0</v>
      </c>
      <c r="O10" s="71" t="n">
        <v>0.0</v>
      </c>
      <c r="P10" s="62" t="n">
        <v>8.0</v>
      </c>
      <c r="Q10" s="71" t="n">
        <v>0.0</v>
      </c>
      <c r="R10" s="91" t="n">
        <v>0.0</v>
      </c>
    </row>
    <row r="11" spans="1:18" s="40" customFormat="1" ht="15" customHeight="1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1.0</v>
      </c>
      <c r="K11" s="68" t="n">
        <v>1.0</v>
      </c>
      <c r="L11" s="69" t="n">
        <v>0.0</v>
      </c>
      <c r="M11" s="70" t="n">
        <v>0.0</v>
      </c>
      <c r="N11" s="71" t="n">
        <v>0.0</v>
      </c>
      <c r="O11" s="71" t="n">
        <v>1.0</v>
      </c>
      <c r="P11" s="62" t="n">
        <v>1.0</v>
      </c>
      <c r="Q11" s="71" t="n">
        <v>1.0</v>
      </c>
      <c r="R11" s="91" t="n">
        <v>0.0</v>
      </c>
    </row>
    <row r="12" spans="1:18" s="40" customFormat="1" ht="15" customHeight="1" x14ac:dyDescent="0.25">
      <c r="A12" s="13" t="s">
        <v>147</v>
      </c>
      <c r="B12" s="349"/>
      <c r="C12" s="325"/>
      <c r="D12" s="171" t="s">
        <v>93</v>
      </c>
      <c r="E12" s="65" t="n">
        <v>7.0</v>
      </c>
      <c r="F12" s="66" t="n">
        <v>1.0</v>
      </c>
      <c r="G12" s="66" t="n">
        <v>0.0</v>
      </c>
      <c r="H12" s="66" t="n">
        <v>0.0</v>
      </c>
      <c r="I12" s="67" t="n">
        <v>0.0</v>
      </c>
      <c r="J12" s="66" t="n">
        <v>8.0</v>
      </c>
      <c r="K12" s="68" t="n">
        <v>0.0</v>
      </c>
      <c r="L12" s="69" t="n">
        <v>0.0</v>
      </c>
      <c r="M12" s="70" t="n">
        <v>10.0</v>
      </c>
      <c r="N12" s="71" t="n">
        <v>1.0</v>
      </c>
      <c r="O12" s="71" t="n">
        <v>0.0</v>
      </c>
      <c r="P12" s="62" t="n">
        <v>11.0</v>
      </c>
      <c r="Q12" s="71" t="n">
        <v>0.0</v>
      </c>
      <c r="R12" s="91" t="n">
        <v>0.0</v>
      </c>
    </row>
    <row r="13" spans="1:18" s="40" customFormat="1" ht="15" customHeight="1" thickBot="1" x14ac:dyDescent="0.3">
      <c r="A13" s="73"/>
      <c r="B13" s="349"/>
      <c r="C13" s="326"/>
      <c r="D13" s="172" t="s">
        <v>13</v>
      </c>
      <c r="E13" s="75" t="n">
        <f t="shared" ref="E13:R13" si="0">SUM(E8:E12)</f>
        <v>41.0</v>
      </c>
      <c r="F13" s="76" t="n">
        <f t="shared" si="0"/>
        <v>2.0</v>
      </c>
      <c r="G13" s="76" t="n">
        <f t="shared" si="0"/>
        <v>4.0</v>
      </c>
      <c r="H13" s="76" t="n">
        <f t="shared" si="0"/>
        <v>4.0</v>
      </c>
      <c r="I13" s="78" t="n">
        <f t="shared" si="0"/>
        <v>0.0</v>
      </c>
      <c r="J13" s="79" t="n">
        <f t="shared" si="0"/>
        <v>46.0</v>
      </c>
      <c r="K13" s="80" t="n">
        <f t="shared" si="0"/>
        <v>3.0</v>
      </c>
      <c r="L13" s="81" t="n">
        <f t="shared" si="0"/>
        <v>6.0</v>
      </c>
      <c r="M13" s="82" t="n">
        <f t="shared" si="0"/>
        <v>57.0</v>
      </c>
      <c r="N13" s="83" t="n">
        <f t="shared" si="0"/>
        <v>2.0</v>
      </c>
      <c r="O13" s="83" t="n">
        <f t="shared" si="0"/>
        <v>6.0</v>
      </c>
      <c r="P13" s="52" t="n">
        <f t="shared" si="0"/>
        <v>65.0</v>
      </c>
      <c r="Q13" s="83" t="n">
        <f t="shared" si="0"/>
        <v>4.0</v>
      </c>
      <c r="R13" s="92" t="n">
        <f t="shared" si="0"/>
        <v>10.0</v>
      </c>
    </row>
    <row r="14" spans="1:18" s="40" customFormat="1" ht="15" customHeight="1" x14ac:dyDescent="0.25">
      <c r="A14" s="13" t="s">
        <v>147</v>
      </c>
      <c r="B14" s="349"/>
      <c r="C14" s="327" t="s">
        <v>57</v>
      </c>
      <c r="D14" s="89" t="s">
        <v>57</v>
      </c>
      <c r="E14" s="55" t="n">
        <v>11.0</v>
      </c>
      <c r="F14" s="56" t="n">
        <v>3.0</v>
      </c>
      <c r="G14" s="56" t="n">
        <v>0.0</v>
      </c>
      <c r="H14" s="56" t="n">
        <v>0.0</v>
      </c>
      <c r="I14" s="57" t="n">
        <v>0.0</v>
      </c>
      <c r="J14" s="58" t="n">
        <v>14.0</v>
      </c>
      <c r="K14" s="59" t="n">
        <v>0.0</v>
      </c>
      <c r="L14" s="60" t="n">
        <v>2.0</v>
      </c>
      <c r="M14" s="61" t="n">
        <v>17.0</v>
      </c>
      <c r="N14" s="62" t="n">
        <v>6.0</v>
      </c>
      <c r="O14" s="62" t="n">
        <v>0.0</v>
      </c>
      <c r="P14" s="62" t="n">
        <v>23.0</v>
      </c>
      <c r="Q14" s="62" t="n">
        <v>0.0</v>
      </c>
      <c r="R14" s="90" t="n">
        <v>3.0</v>
      </c>
    </row>
    <row r="15" spans="1:18" s="40" customFormat="1" ht="15" customHeight="1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91" t="n">
        <v>0.0</v>
      </c>
    </row>
    <row r="16" spans="1:18" s="40" customFormat="1" ht="15" customHeight="1" thickBot="1" x14ac:dyDescent="0.3">
      <c r="A16" s="73"/>
      <c r="B16" s="349"/>
      <c r="C16" s="329"/>
      <c r="D16" s="172" t="s">
        <v>13</v>
      </c>
      <c r="E16" s="75" t="n">
        <f t="shared" ref="E16:R16" si="1">SUM(E14:E15)</f>
        <v>11.0</v>
      </c>
      <c r="F16" s="76" t="n">
        <f t="shared" si="1"/>
        <v>3.0</v>
      </c>
      <c r="G16" s="76" t="n">
        <f t="shared" si="1"/>
        <v>0.0</v>
      </c>
      <c r="H16" s="76" t="n">
        <f t="shared" si="1"/>
        <v>0.0</v>
      </c>
      <c r="I16" s="78" t="n">
        <f t="shared" si="1"/>
        <v>0.0</v>
      </c>
      <c r="J16" s="79" t="n">
        <f t="shared" si="1"/>
        <v>14.0</v>
      </c>
      <c r="K16" s="80" t="n">
        <f t="shared" si="1"/>
        <v>0.0</v>
      </c>
      <c r="L16" s="81" t="n">
        <f t="shared" si="1"/>
        <v>2.0</v>
      </c>
      <c r="M16" s="82" t="n">
        <f t="shared" si="1"/>
        <v>17.0</v>
      </c>
      <c r="N16" s="83" t="n">
        <f t="shared" si="1"/>
        <v>6.0</v>
      </c>
      <c r="O16" s="83" t="n">
        <f t="shared" si="1"/>
        <v>0.0</v>
      </c>
      <c r="P16" s="52" t="n">
        <f t="shared" si="1"/>
        <v>23.0</v>
      </c>
      <c r="Q16" s="83" t="n">
        <f t="shared" si="1"/>
        <v>0.0</v>
      </c>
      <c r="R16" s="92" t="n">
        <f t="shared" si="1"/>
        <v>3.0</v>
      </c>
    </row>
    <row r="17" spans="1:18" s="40" customFormat="1" ht="15" customHeight="1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9.0</v>
      </c>
      <c r="F17" s="76" t="n">
        <v>1.0</v>
      </c>
      <c r="G17" s="76" t="n">
        <v>0.0</v>
      </c>
      <c r="H17" s="76" t="n">
        <v>0.0</v>
      </c>
      <c r="I17" s="78" t="n">
        <v>0.0</v>
      </c>
      <c r="J17" s="88" t="n">
        <v>10.0</v>
      </c>
      <c r="K17" s="80" t="n">
        <v>0.0</v>
      </c>
      <c r="L17" s="81" t="n">
        <v>2.0</v>
      </c>
      <c r="M17" s="82" t="n">
        <v>14.0</v>
      </c>
      <c r="N17" s="83" t="n">
        <v>1.0</v>
      </c>
      <c r="O17" s="83" t="n">
        <v>0.0</v>
      </c>
      <c r="P17" s="52" t="n">
        <v>15.0</v>
      </c>
      <c r="Q17" s="83" t="n">
        <v>0.0</v>
      </c>
      <c r="R17" s="92" t="n">
        <v>2.0</v>
      </c>
    </row>
    <row r="18" spans="1:18" s="40" customFormat="1" ht="15" customHeight="1" x14ac:dyDescent="0.25">
      <c r="A18" s="13" t="s">
        <v>147</v>
      </c>
      <c r="B18" s="349"/>
      <c r="C18" s="327" t="s">
        <v>58</v>
      </c>
      <c r="D18" s="89" t="s">
        <v>96</v>
      </c>
      <c r="E18" s="55" t="n">
        <v>5.0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5.0</v>
      </c>
      <c r="K18" s="59" t="n">
        <v>0.0</v>
      </c>
      <c r="L18" s="60" t="n">
        <v>0.0</v>
      </c>
      <c r="M18" s="61" t="n">
        <v>7.0</v>
      </c>
      <c r="N18" s="62" t="n">
        <v>0.0</v>
      </c>
      <c r="O18" s="62" t="n">
        <v>0.0</v>
      </c>
      <c r="P18" s="62" t="n">
        <v>7.0</v>
      </c>
      <c r="Q18" s="62" t="n">
        <v>0.0</v>
      </c>
      <c r="R18" s="90" t="n">
        <v>0.0</v>
      </c>
    </row>
    <row r="19" spans="1:18" s="40" customFormat="1" ht="15" customHeight="1" x14ac:dyDescent="0.25">
      <c r="A19" s="13" t="s">
        <v>147</v>
      </c>
      <c r="B19" s="349"/>
      <c r="C19" s="328"/>
      <c r="D19" s="64" t="s">
        <v>58</v>
      </c>
      <c r="E19" s="65" t="n">
        <v>9.0</v>
      </c>
      <c r="F19" s="66" t="n">
        <v>4.0</v>
      </c>
      <c r="G19" s="66" t="n">
        <v>0.0</v>
      </c>
      <c r="H19" s="66" t="n">
        <v>0.0</v>
      </c>
      <c r="I19" s="67" t="n">
        <v>0.0</v>
      </c>
      <c r="J19" s="66" t="n">
        <v>12.0</v>
      </c>
      <c r="K19" s="68" t="n">
        <v>0.0</v>
      </c>
      <c r="L19" s="69" t="n">
        <v>1.0</v>
      </c>
      <c r="M19" s="70" t="n">
        <v>14.0</v>
      </c>
      <c r="N19" s="71" t="n">
        <v>6.0</v>
      </c>
      <c r="O19" s="71" t="n">
        <v>0.0</v>
      </c>
      <c r="P19" s="62" t="n">
        <v>20.0</v>
      </c>
      <c r="Q19" s="71" t="n">
        <v>0.0</v>
      </c>
      <c r="R19" s="91" t="n">
        <v>2.0</v>
      </c>
    </row>
    <row r="20" spans="1:18" s="40" customFormat="1" ht="15" customHeight="1" thickBot="1" x14ac:dyDescent="0.3">
      <c r="A20" s="73"/>
      <c r="B20" s="349"/>
      <c r="C20" s="329"/>
      <c r="D20" s="172" t="s">
        <v>13</v>
      </c>
      <c r="E20" s="75" t="n">
        <f t="shared" ref="E20:R20" si="2">SUM(E18:E19)</f>
        <v>14.0</v>
      </c>
      <c r="F20" s="76" t="n">
        <f t="shared" si="2"/>
        <v>4.0</v>
      </c>
      <c r="G20" s="76" t="n">
        <f t="shared" si="2"/>
        <v>0.0</v>
      </c>
      <c r="H20" s="76" t="n">
        <f t="shared" si="2"/>
        <v>0.0</v>
      </c>
      <c r="I20" s="78" t="n">
        <f t="shared" si="2"/>
        <v>0.0</v>
      </c>
      <c r="J20" s="79" t="n">
        <f t="shared" si="2"/>
        <v>17.0</v>
      </c>
      <c r="K20" s="80" t="n">
        <f t="shared" si="2"/>
        <v>0.0</v>
      </c>
      <c r="L20" s="81" t="n">
        <f t="shared" si="2"/>
        <v>1.0</v>
      </c>
      <c r="M20" s="82" t="n">
        <f t="shared" si="2"/>
        <v>21.0</v>
      </c>
      <c r="N20" s="83" t="n">
        <f t="shared" si="2"/>
        <v>6.0</v>
      </c>
      <c r="O20" s="83" t="n">
        <f t="shared" si="2"/>
        <v>0.0</v>
      </c>
      <c r="P20" s="52" t="n">
        <f t="shared" si="2"/>
        <v>27.0</v>
      </c>
      <c r="Q20" s="83" t="n">
        <f t="shared" si="2"/>
        <v>0.0</v>
      </c>
      <c r="R20" s="92" t="n">
        <f t="shared" si="2"/>
        <v>2.0</v>
      </c>
    </row>
    <row r="21" spans="1:18" s="40" customFormat="1" ht="15" customHeight="1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7.0</v>
      </c>
      <c r="F21" s="96" t="n">
        <v>2.0</v>
      </c>
      <c r="G21" s="96" t="n">
        <v>1.0</v>
      </c>
      <c r="H21" s="96" t="n">
        <v>1.0</v>
      </c>
      <c r="I21" s="97" t="n">
        <v>0.0</v>
      </c>
      <c r="J21" s="175" t="n">
        <v>10.0</v>
      </c>
      <c r="K21" s="98" t="n">
        <v>1.0</v>
      </c>
      <c r="L21" s="99" t="n">
        <v>1.0</v>
      </c>
      <c r="M21" s="100" t="n">
        <v>11.0</v>
      </c>
      <c r="N21" s="101" t="n">
        <v>2.0</v>
      </c>
      <c r="O21" s="101" t="n">
        <v>1.0</v>
      </c>
      <c r="P21" s="102" t="n">
        <v>14.0</v>
      </c>
      <c r="Q21" s="101" t="n">
        <v>1.0</v>
      </c>
      <c r="R21" s="103" t="n">
        <v>1.0</v>
      </c>
    </row>
    <row r="22" spans="1:18" s="40" customFormat="1" ht="16.5" customHeight="1" x14ac:dyDescent="0.25">
      <c r="B22" s="349"/>
      <c r="C22" s="351" t="s">
        <v>99</v>
      </c>
      <c r="D22" s="352"/>
      <c r="E22" s="104" t="n">
        <f t="shared" ref="E22:R22" si="3">E21+E20+E17+E16+E13</f>
        <v>82.0</v>
      </c>
      <c r="F22" s="105" t="n">
        <f t="shared" si="3"/>
        <v>12.0</v>
      </c>
      <c r="G22" s="105" t="n">
        <f t="shared" si="3"/>
        <v>5.0</v>
      </c>
      <c r="H22" s="105" t="n">
        <f t="shared" si="3"/>
        <v>5.0</v>
      </c>
      <c r="I22" s="105" t="n">
        <f t="shared" si="3"/>
        <v>0.0</v>
      </c>
      <c r="J22" s="105" t="n">
        <f t="shared" si="3"/>
        <v>97.0</v>
      </c>
      <c r="K22" s="105" t="n">
        <f t="shared" si="3"/>
        <v>4.0</v>
      </c>
      <c r="L22" s="106" t="n">
        <f t="shared" si="3"/>
        <v>12.0</v>
      </c>
      <c r="M22" s="104" t="n">
        <f t="shared" si="3"/>
        <v>120.0</v>
      </c>
      <c r="N22" s="105" t="n">
        <f t="shared" si="3"/>
        <v>17.0</v>
      </c>
      <c r="O22" s="105" t="n">
        <f t="shared" si="3"/>
        <v>7.0</v>
      </c>
      <c r="P22" s="105" t="n">
        <f t="shared" si="3"/>
        <v>144.0</v>
      </c>
      <c r="Q22" s="105" t="n">
        <f t="shared" si="3"/>
        <v>5.0</v>
      </c>
      <c r="R22" s="106" t="n">
        <f t="shared" si="3"/>
        <v>18.0</v>
      </c>
    </row>
    <row r="23" spans="1:18" s="40" customFormat="1" ht="15" customHeight="1" thickBot="1" x14ac:dyDescent="0.3">
      <c r="B23" s="350"/>
      <c r="C23" s="332" t="s">
        <v>100</v>
      </c>
      <c r="D23" s="333"/>
      <c r="E23" s="274" t="n">
        <f>IF(ISERROR(E22/(E22+F22+G22)),0,(E22/(E22+F22+G22)))</f>
        <v>0.8282828282828283</v>
      </c>
      <c r="F23" s="275" t="n">
        <f>IF(ISERROR(F22/(E22+F22+G22)),0,(F22/(E22+F22+G22)))</f>
        <v>0.12121212121212122</v>
      </c>
      <c r="G23" s="276" t="n">
        <f>IF(1-E23-F23=1,IF(G22=0,0,1),1-E23-F23)</f>
        <v>0.0505050505050505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0.041237113402061855</v>
      </c>
      <c r="L23" s="277" t="n">
        <f>IF(ISERROR(L22/J22),0,(L22/J22))</f>
        <v>0.12371134020618557</v>
      </c>
      <c r="M23" s="274" t="n">
        <f>IF(ISERROR(M22/P22),0,(M22/P22))</f>
        <v>0.8333333333333334</v>
      </c>
      <c r="N23" s="276" t="n">
        <f>IF(ISERROR(N22/P22),0,(N22/P22))</f>
        <v>0.11805555555555555</v>
      </c>
      <c r="O23" s="276" t="n">
        <f>IF(1-M23-N23=1,IF(O22=0,0,1),1-M23-N23)</f>
        <v>0.04861111111111108</v>
      </c>
      <c r="P23" s="276"/>
      <c r="Q23" s="276" t="n">
        <f>IF(ISERROR(Q22/P22),0,(Q22/P22))</f>
        <v>0.034722222222222224</v>
      </c>
      <c r="R23" s="278" t="n">
        <f>IF(ISERROR(R22/P22),0,(R22/P22))</f>
        <v>0.125</v>
      </c>
    </row>
    <row r="24" spans="1:18" s="40" customFormat="1" ht="15.75" thickBot="1" x14ac:dyDescent="0.3">
      <c r="A24" s="40" t="s">
        <v>147</v>
      </c>
    </row>
    <row r="25" spans="1:18" s="40" customFormat="1" ht="26.25" customHeight="1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88.0</v>
      </c>
      <c r="F31" s="56" t="n">
        <v>13.0</v>
      </c>
      <c r="G31" s="56" t="n">
        <v>10.0</v>
      </c>
      <c r="H31" s="56" t="n">
        <v>10.0</v>
      </c>
      <c r="I31" s="57" t="n">
        <v>0.0</v>
      </c>
      <c r="J31" s="56" t="n">
        <v>107.0</v>
      </c>
      <c r="K31" s="59" t="n">
        <v>6.0</v>
      </c>
      <c r="L31" s="60" t="n">
        <v>9.0</v>
      </c>
      <c r="M31" s="61" t="n">
        <v>144.0</v>
      </c>
      <c r="N31" s="62" t="n">
        <v>21.0</v>
      </c>
      <c r="O31" s="62" t="n">
        <v>13.0</v>
      </c>
      <c r="P31" s="62" t="n">
        <v>178.0</v>
      </c>
      <c r="Q31" s="62" t="n">
        <v>7.0</v>
      </c>
      <c r="R31" s="90" t="n">
        <v>15.0</v>
      </c>
    </row>
    <row r="32" spans="1:18" s="40" customFormat="1" x14ac:dyDescent="0.25">
      <c r="A32" s="13" t="s">
        <v>147</v>
      </c>
      <c r="B32" s="349"/>
      <c r="C32" s="325"/>
      <c r="D32" s="64" t="s">
        <v>90</v>
      </c>
      <c r="E32" s="65" t="n">
        <v>42.0</v>
      </c>
      <c r="F32" s="66" t="n">
        <v>9.0</v>
      </c>
      <c r="G32" s="66" t="n">
        <v>4.0</v>
      </c>
      <c r="H32" s="66" t="n">
        <v>3.0</v>
      </c>
      <c r="I32" s="67" t="n">
        <v>1.0</v>
      </c>
      <c r="J32" s="66" t="n">
        <v>55.0</v>
      </c>
      <c r="K32" s="68" t="n">
        <v>4.0</v>
      </c>
      <c r="L32" s="69" t="n">
        <v>2.0</v>
      </c>
      <c r="M32" s="70" t="n">
        <v>58.0</v>
      </c>
      <c r="N32" s="71" t="n">
        <v>12.0</v>
      </c>
      <c r="O32" s="71" t="n">
        <v>6.0</v>
      </c>
      <c r="P32" s="62" t="n">
        <v>76.0</v>
      </c>
      <c r="Q32" s="71" t="n">
        <v>6.0</v>
      </c>
      <c r="R32" s="91" t="n">
        <v>3.0</v>
      </c>
    </row>
    <row r="33" spans="1:18" s="40" customFormat="1" x14ac:dyDescent="0.25">
      <c r="A33" s="13" t="s">
        <v>147</v>
      </c>
      <c r="B33" s="349"/>
      <c r="C33" s="325"/>
      <c r="D33" s="64" t="s">
        <v>91</v>
      </c>
      <c r="E33" s="65" t="n">
        <v>45.0</v>
      </c>
      <c r="F33" s="66" t="n">
        <v>3.0</v>
      </c>
      <c r="G33" s="66" t="n">
        <v>4.0</v>
      </c>
      <c r="H33" s="66" t="n">
        <v>4.0</v>
      </c>
      <c r="I33" s="67" t="n">
        <v>0.0</v>
      </c>
      <c r="J33" s="66" t="n">
        <v>51.0</v>
      </c>
      <c r="K33" s="68" t="n">
        <v>1.0</v>
      </c>
      <c r="L33" s="69" t="n">
        <v>8.0</v>
      </c>
      <c r="M33" s="70" t="n">
        <v>61.0</v>
      </c>
      <c r="N33" s="71" t="n">
        <v>3.0</v>
      </c>
      <c r="O33" s="71" t="n">
        <v>6.0</v>
      </c>
      <c r="P33" s="62" t="n">
        <v>70.0</v>
      </c>
      <c r="Q33" s="71" t="n">
        <v>2.0</v>
      </c>
      <c r="R33" s="91" t="n">
        <v>11.0</v>
      </c>
    </row>
    <row r="34" spans="1:18" s="40" customFormat="1" x14ac:dyDescent="0.25">
      <c r="A34" s="13" t="s">
        <v>147</v>
      </c>
      <c r="B34" s="349"/>
      <c r="C34" s="325"/>
      <c r="D34" s="64" t="s">
        <v>92</v>
      </c>
      <c r="E34" s="65" t="n">
        <v>4.0</v>
      </c>
      <c r="F34" s="66" t="n">
        <v>1.0</v>
      </c>
      <c r="G34" s="66" t="n">
        <v>1.0</v>
      </c>
      <c r="H34" s="66" t="n">
        <v>1.0</v>
      </c>
      <c r="I34" s="67" t="n">
        <v>0.0</v>
      </c>
      <c r="J34" s="66" t="n">
        <v>6.0</v>
      </c>
      <c r="K34" s="68" t="n">
        <v>1.0</v>
      </c>
      <c r="L34" s="69" t="n">
        <v>0.0</v>
      </c>
      <c r="M34" s="70" t="n">
        <v>6.0</v>
      </c>
      <c r="N34" s="71" t="n">
        <v>2.0</v>
      </c>
      <c r="O34" s="71" t="n">
        <v>1.0</v>
      </c>
      <c r="P34" s="62" t="n">
        <v>9.0</v>
      </c>
      <c r="Q34" s="71" t="n">
        <v>1.0</v>
      </c>
      <c r="R34" s="91" t="n">
        <v>0.0</v>
      </c>
    </row>
    <row r="35" spans="1:18" s="40" customFormat="1" x14ac:dyDescent="0.25">
      <c r="A35" s="13" t="s">
        <v>147</v>
      </c>
      <c r="B35" s="349"/>
      <c r="C35" s="325"/>
      <c r="D35" s="171" t="s">
        <v>93</v>
      </c>
      <c r="E35" s="65" t="n">
        <v>21.0</v>
      </c>
      <c r="F35" s="66" t="n">
        <v>5.0</v>
      </c>
      <c r="G35" s="66" t="n">
        <v>4.0</v>
      </c>
      <c r="H35" s="66" t="n">
        <v>4.0</v>
      </c>
      <c r="I35" s="67" t="n">
        <v>0.0</v>
      </c>
      <c r="J35" s="66" t="n">
        <v>30.0</v>
      </c>
      <c r="K35" s="68" t="n">
        <v>2.0</v>
      </c>
      <c r="L35" s="69" t="n">
        <v>2.0</v>
      </c>
      <c r="M35" s="70" t="n">
        <v>25.0</v>
      </c>
      <c r="N35" s="71" t="n">
        <v>5.0</v>
      </c>
      <c r="O35" s="71" t="n">
        <v>7.0</v>
      </c>
      <c r="P35" s="62" t="n">
        <v>37.0</v>
      </c>
      <c r="Q35" s="71" t="n">
        <v>3.0</v>
      </c>
      <c r="R35" s="91" t="n">
        <v>4.0</v>
      </c>
    </row>
    <row r="36" spans="1:18" s="40" customFormat="1" ht="15.75" thickBot="1" x14ac:dyDescent="0.3">
      <c r="A36" s="73"/>
      <c r="B36" s="349"/>
      <c r="C36" s="326"/>
      <c r="D36" s="172" t="s">
        <v>13</v>
      </c>
      <c r="E36" s="75" t="n">
        <f t="shared" ref="E36:R36" si="4">SUM(E31:E35)</f>
        <v>200.0</v>
      </c>
      <c r="F36" s="76" t="n">
        <f t="shared" si="4"/>
        <v>31.0</v>
      </c>
      <c r="G36" s="76" t="n">
        <f t="shared" si="4"/>
        <v>23.0</v>
      </c>
      <c r="H36" s="76" t="n">
        <f t="shared" si="4"/>
        <v>22.0</v>
      </c>
      <c r="I36" s="78" t="n">
        <f t="shared" si="4"/>
        <v>1.0</v>
      </c>
      <c r="J36" s="79" t="n">
        <f t="shared" si="4"/>
        <v>249.0</v>
      </c>
      <c r="K36" s="80" t="n">
        <f t="shared" si="4"/>
        <v>14.0</v>
      </c>
      <c r="L36" s="81" t="n">
        <f t="shared" si="4"/>
        <v>21.0</v>
      </c>
      <c r="M36" s="82" t="n">
        <f t="shared" si="4"/>
        <v>294.0</v>
      </c>
      <c r="N36" s="83" t="n">
        <f t="shared" si="4"/>
        <v>43.0</v>
      </c>
      <c r="O36" s="83" t="n">
        <f t="shared" si="4"/>
        <v>33.0</v>
      </c>
      <c r="P36" s="52" t="n">
        <f t="shared" si="4"/>
        <v>370.0</v>
      </c>
      <c r="Q36" s="83" t="n">
        <f t="shared" si="4"/>
        <v>19.0</v>
      </c>
      <c r="R36" s="92" t="n">
        <f t="shared" si="4"/>
        <v>33.0</v>
      </c>
    </row>
    <row r="37" spans="1:18" s="40" customFormat="1" x14ac:dyDescent="0.25">
      <c r="A37" s="13" t="s">
        <v>147</v>
      </c>
      <c r="B37" s="349"/>
      <c r="C37" s="327" t="s">
        <v>57</v>
      </c>
      <c r="D37" s="89" t="s">
        <v>57</v>
      </c>
      <c r="E37" s="55" t="n">
        <v>70.0</v>
      </c>
      <c r="F37" s="56" t="n">
        <v>14.0</v>
      </c>
      <c r="G37" s="56" t="n">
        <v>6.0</v>
      </c>
      <c r="H37" s="56" t="n">
        <v>6.0</v>
      </c>
      <c r="I37" s="57" t="n">
        <v>0.0</v>
      </c>
      <c r="J37" s="58" t="n">
        <v>90.0</v>
      </c>
      <c r="K37" s="59" t="n">
        <v>5.0</v>
      </c>
      <c r="L37" s="60" t="n">
        <v>4.0</v>
      </c>
      <c r="M37" s="61" t="n">
        <v>102.0</v>
      </c>
      <c r="N37" s="62" t="n">
        <v>18.0</v>
      </c>
      <c r="O37" s="62" t="n">
        <v>7.0</v>
      </c>
      <c r="P37" s="62" t="n">
        <v>127.0</v>
      </c>
      <c r="Q37" s="62" t="n">
        <v>6.0</v>
      </c>
      <c r="R37" s="90" t="n">
        <v>4.0</v>
      </c>
    </row>
    <row r="38" spans="1:18" s="40" customFormat="1" x14ac:dyDescent="0.25">
      <c r="A38" s="13" t="s">
        <v>147</v>
      </c>
      <c r="B38" s="349"/>
      <c r="C38" s="328"/>
      <c r="D38" s="64" t="s">
        <v>94</v>
      </c>
      <c r="E38" s="65" t="n">
        <v>14.0</v>
      </c>
      <c r="F38" s="66" t="n">
        <v>3.0</v>
      </c>
      <c r="G38" s="66" t="n">
        <v>1.0</v>
      </c>
      <c r="H38" s="66" t="n">
        <v>1.0</v>
      </c>
      <c r="I38" s="67" t="n">
        <v>0.0</v>
      </c>
      <c r="J38" s="66" t="n">
        <v>17.0</v>
      </c>
      <c r="K38" s="68" t="n">
        <v>0.0</v>
      </c>
      <c r="L38" s="69" t="n">
        <v>1.0</v>
      </c>
      <c r="M38" s="70" t="n">
        <v>28.0</v>
      </c>
      <c r="N38" s="71" t="n">
        <v>4.0</v>
      </c>
      <c r="O38" s="71" t="n">
        <v>1.0</v>
      </c>
      <c r="P38" s="62" t="n">
        <v>33.0</v>
      </c>
      <c r="Q38" s="71" t="n">
        <v>0.0</v>
      </c>
      <c r="R38" s="91" t="n">
        <v>1.0</v>
      </c>
    </row>
    <row r="39" spans="1:18" s="40" customFormat="1" ht="15.75" thickBot="1" x14ac:dyDescent="0.3">
      <c r="A39" s="73"/>
      <c r="B39" s="349"/>
      <c r="C39" s="329"/>
      <c r="D39" s="172" t="s">
        <v>13</v>
      </c>
      <c r="E39" s="75" t="n">
        <f t="shared" ref="E39:R39" si="5">SUM(E37:E38)</f>
        <v>84.0</v>
      </c>
      <c r="F39" s="76" t="n">
        <f t="shared" si="5"/>
        <v>17.0</v>
      </c>
      <c r="G39" s="76" t="n">
        <f t="shared" si="5"/>
        <v>7.0</v>
      </c>
      <c r="H39" s="76" t="n">
        <f t="shared" si="5"/>
        <v>7.0</v>
      </c>
      <c r="I39" s="78" t="n">
        <f t="shared" si="5"/>
        <v>0.0</v>
      </c>
      <c r="J39" s="79" t="n">
        <f t="shared" si="5"/>
        <v>107.0</v>
      </c>
      <c r="K39" s="80" t="n">
        <f t="shared" si="5"/>
        <v>5.0</v>
      </c>
      <c r="L39" s="81" t="n">
        <f t="shared" si="5"/>
        <v>5.0</v>
      </c>
      <c r="M39" s="82" t="n">
        <f t="shared" si="5"/>
        <v>130.0</v>
      </c>
      <c r="N39" s="83" t="n">
        <f t="shared" si="5"/>
        <v>22.0</v>
      </c>
      <c r="O39" s="83" t="n">
        <f t="shared" si="5"/>
        <v>8.0</v>
      </c>
      <c r="P39" s="52" t="n">
        <f t="shared" si="5"/>
        <v>160.0</v>
      </c>
      <c r="Q39" s="83" t="n">
        <f t="shared" si="5"/>
        <v>6.0</v>
      </c>
      <c r="R39" s="92" t="n">
        <f t="shared" si="5"/>
        <v>5.0</v>
      </c>
    </row>
    <row r="40" spans="1:18" s="40" customFormat="1" ht="15.75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68.0</v>
      </c>
      <c r="F40" s="76" t="n">
        <v>11.0</v>
      </c>
      <c r="G40" s="76" t="n">
        <v>11.0</v>
      </c>
      <c r="H40" s="76" t="n">
        <v>9.0</v>
      </c>
      <c r="I40" s="78" t="n">
        <v>2.0</v>
      </c>
      <c r="J40" s="88" t="n">
        <v>89.0</v>
      </c>
      <c r="K40" s="80" t="n">
        <v>23.0</v>
      </c>
      <c r="L40" s="81" t="n">
        <v>14.0</v>
      </c>
      <c r="M40" s="82" t="n">
        <v>90.0</v>
      </c>
      <c r="N40" s="83" t="n">
        <v>15.0</v>
      </c>
      <c r="O40" s="83" t="n">
        <v>16.0</v>
      </c>
      <c r="P40" s="52" t="n">
        <v>121.0</v>
      </c>
      <c r="Q40" s="83" t="n">
        <v>38.0</v>
      </c>
      <c r="R40" s="92" t="n">
        <v>20.0</v>
      </c>
    </row>
    <row r="41" spans="1:18" s="40" customFormat="1" x14ac:dyDescent="0.25">
      <c r="A41" s="13" t="s">
        <v>147</v>
      </c>
      <c r="B41" s="349"/>
      <c r="C41" s="327" t="s">
        <v>58</v>
      </c>
      <c r="D41" s="89" t="s">
        <v>96</v>
      </c>
      <c r="E41" s="55" t="n">
        <v>34.0</v>
      </c>
      <c r="F41" s="56" t="n">
        <v>9.0</v>
      </c>
      <c r="G41" s="56" t="n">
        <v>3.0</v>
      </c>
      <c r="H41" s="56" t="n">
        <v>2.0</v>
      </c>
      <c r="I41" s="57" t="n">
        <v>1.0</v>
      </c>
      <c r="J41" s="58" t="n">
        <v>45.0</v>
      </c>
      <c r="K41" s="59" t="n">
        <v>2.0</v>
      </c>
      <c r="L41" s="60" t="n">
        <v>1.0</v>
      </c>
      <c r="M41" s="61" t="n">
        <v>56.0</v>
      </c>
      <c r="N41" s="62" t="n">
        <v>17.0</v>
      </c>
      <c r="O41" s="62" t="n">
        <v>7.0</v>
      </c>
      <c r="P41" s="62" t="n">
        <v>80.0</v>
      </c>
      <c r="Q41" s="62" t="n">
        <v>6.0</v>
      </c>
      <c r="R41" s="90" t="n">
        <v>1.0</v>
      </c>
    </row>
    <row r="42" spans="1:18" s="40" customFormat="1" x14ac:dyDescent="0.25">
      <c r="A42" s="13" t="s">
        <v>147</v>
      </c>
      <c r="B42" s="349"/>
      <c r="C42" s="328"/>
      <c r="D42" s="64" t="s">
        <v>58</v>
      </c>
      <c r="E42" s="65" t="n">
        <v>112.0</v>
      </c>
      <c r="F42" s="66" t="n">
        <v>20.0</v>
      </c>
      <c r="G42" s="66" t="n">
        <v>5.0</v>
      </c>
      <c r="H42" s="66" t="n">
        <v>4.0</v>
      </c>
      <c r="I42" s="67" t="n">
        <v>1.0</v>
      </c>
      <c r="J42" s="66" t="n">
        <v>132.0</v>
      </c>
      <c r="K42" s="68" t="n">
        <v>5.0</v>
      </c>
      <c r="L42" s="69" t="n">
        <v>17.0</v>
      </c>
      <c r="M42" s="70" t="n">
        <v>161.0</v>
      </c>
      <c r="N42" s="71" t="n">
        <v>32.0</v>
      </c>
      <c r="O42" s="71" t="n">
        <v>7.0</v>
      </c>
      <c r="P42" s="62" t="n">
        <v>200.0</v>
      </c>
      <c r="Q42" s="71" t="n">
        <v>8.0</v>
      </c>
      <c r="R42" s="91" t="n">
        <v>28.0</v>
      </c>
    </row>
    <row r="43" spans="1:18" s="40" customFormat="1" ht="15.75" thickBot="1" x14ac:dyDescent="0.3">
      <c r="A43" s="73"/>
      <c r="B43" s="349"/>
      <c r="C43" s="329"/>
      <c r="D43" s="172" t="s">
        <v>13</v>
      </c>
      <c r="E43" s="75" t="n">
        <f t="shared" ref="E43:R43" si="6">SUM(E41:E42)</f>
        <v>146.0</v>
      </c>
      <c r="F43" s="76" t="n">
        <f t="shared" si="6"/>
        <v>29.0</v>
      </c>
      <c r="G43" s="76" t="n">
        <f t="shared" si="6"/>
        <v>8.0</v>
      </c>
      <c r="H43" s="76" t="n">
        <f t="shared" si="6"/>
        <v>6.0</v>
      </c>
      <c r="I43" s="78" t="n">
        <f t="shared" si="6"/>
        <v>2.0</v>
      </c>
      <c r="J43" s="79" t="n">
        <f t="shared" si="6"/>
        <v>177.0</v>
      </c>
      <c r="K43" s="80" t="n">
        <f t="shared" si="6"/>
        <v>7.0</v>
      </c>
      <c r="L43" s="81" t="n">
        <f t="shared" si="6"/>
        <v>18.0</v>
      </c>
      <c r="M43" s="82" t="n">
        <f t="shared" si="6"/>
        <v>217.0</v>
      </c>
      <c r="N43" s="83" t="n">
        <f t="shared" si="6"/>
        <v>49.0</v>
      </c>
      <c r="O43" s="83" t="n">
        <f t="shared" si="6"/>
        <v>14.0</v>
      </c>
      <c r="P43" s="52" t="n">
        <f t="shared" si="6"/>
        <v>280.0</v>
      </c>
      <c r="Q43" s="83" t="n">
        <f t="shared" si="6"/>
        <v>14.0</v>
      </c>
      <c r="R43" s="92" t="n">
        <f t="shared" si="6"/>
        <v>29.0</v>
      </c>
    </row>
    <row r="44" spans="1:18" s="40" customFormat="1" ht="15.75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78.0</v>
      </c>
      <c r="F44" s="96" t="n">
        <v>10.0</v>
      </c>
      <c r="G44" s="96" t="n">
        <v>6.0</v>
      </c>
      <c r="H44" s="96" t="n">
        <v>5.0</v>
      </c>
      <c r="I44" s="97" t="n">
        <v>1.0</v>
      </c>
      <c r="J44" s="175" t="n">
        <v>91.0</v>
      </c>
      <c r="K44" s="98" t="n">
        <v>5.0</v>
      </c>
      <c r="L44" s="99" t="n">
        <v>1.0</v>
      </c>
      <c r="M44" s="100" t="n">
        <v>103.0</v>
      </c>
      <c r="N44" s="101" t="n">
        <v>18.0</v>
      </c>
      <c r="O44" s="101" t="n">
        <v>7.0</v>
      </c>
      <c r="P44" s="102" t="n">
        <v>128.0</v>
      </c>
      <c r="Q44" s="101" t="n">
        <v>5.0</v>
      </c>
      <c r="R44" s="103" t="n">
        <v>2.0</v>
      </c>
    </row>
    <row r="45" spans="1:18" s="40" customFormat="1" x14ac:dyDescent="0.25">
      <c r="B45" s="349"/>
      <c r="C45" s="351" t="s">
        <v>99</v>
      </c>
      <c r="D45" s="352"/>
      <c r="E45" s="104" t="n">
        <f t="shared" ref="E45:R45" si="7">E44+E43+E40+E39+E36</f>
        <v>576.0</v>
      </c>
      <c r="F45" s="105" t="n">
        <f t="shared" si="7"/>
        <v>98.0</v>
      </c>
      <c r="G45" s="105" t="n">
        <f t="shared" si="7"/>
        <v>55.0</v>
      </c>
      <c r="H45" s="105" t="n">
        <f t="shared" si="7"/>
        <v>49.0</v>
      </c>
      <c r="I45" s="105" t="n">
        <f t="shared" si="7"/>
        <v>6.0</v>
      </c>
      <c r="J45" s="105" t="n">
        <f t="shared" si="7"/>
        <v>713.0</v>
      </c>
      <c r="K45" s="105" t="n">
        <f t="shared" si="7"/>
        <v>54.0</v>
      </c>
      <c r="L45" s="106" t="n">
        <f t="shared" si="7"/>
        <v>59.0</v>
      </c>
      <c r="M45" s="104" t="n">
        <f t="shared" si="7"/>
        <v>834.0</v>
      </c>
      <c r="N45" s="105" t="n">
        <f t="shared" si="7"/>
        <v>147.0</v>
      </c>
      <c r="O45" s="105" t="n">
        <f t="shared" si="7"/>
        <v>78.0</v>
      </c>
      <c r="P45" s="105" t="n">
        <f t="shared" si="7"/>
        <v>1059.0</v>
      </c>
      <c r="Q45" s="105" t="n">
        <f t="shared" si="7"/>
        <v>82.0</v>
      </c>
      <c r="R45" s="106" t="n">
        <f t="shared" si="7"/>
        <v>89.0</v>
      </c>
    </row>
    <row r="46" spans="1:18" s="40" customFormat="1" ht="15.75" thickBot="1" x14ac:dyDescent="0.3">
      <c r="B46" s="350"/>
      <c r="C46" s="332" t="s">
        <v>100</v>
      </c>
      <c r="D46" s="333"/>
      <c r="E46" s="274" t="n">
        <f>IF(ISERROR(E45/(E45+F45+G45)),0,(E45/(E45+F45+G45)))</f>
        <v>0.7901234567901234</v>
      </c>
      <c r="F46" s="275" t="n">
        <f>IF(ISERROR(F45/(E45+F45+G45)),0,(F45/(E45+F45+G45)))</f>
        <v>0.13443072702331962</v>
      </c>
      <c r="G46" s="276" t="n">
        <f>IF(1-E46-F46=1,IF(G45=0,0,1),1-E46-F46)</f>
        <v>0.07544581618655696</v>
      </c>
      <c r="H46" s="276" t="n">
        <f>IF(ISERROR(H45/G45),0,(H45/G45))</f>
        <v>0.8909090909090909</v>
      </c>
      <c r="I46" s="276" t="n">
        <f>IF(1-H46,IF(I45=0,0,1),1-H46)</f>
        <v>1.0</v>
      </c>
      <c r="J46" s="276"/>
      <c r="K46" s="276" t="n">
        <f>IF(ISERROR(K45/J45),0,(K45/J45))</f>
        <v>0.07573632538569425</v>
      </c>
      <c r="L46" s="277" t="n">
        <f>IF(ISERROR(L45/J45),0,(L45/J45))</f>
        <v>0.08274894810659186</v>
      </c>
      <c r="M46" s="274" t="n">
        <f>IF(ISERROR(M45/P45),0,(M45/P45))</f>
        <v>0.7875354107648725</v>
      </c>
      <c r="N46" s="276" t="n">
        <f>IF(ISERROR(N45/P45),0,(N45/P45))</f>
        <v>0.1388101983002833</v>
      </c>
      <c r="O46" s="276" t="n">
        <f>IF(1-M46-N46=1,IF(O45=0,0,1),1-M46-N46)</f>
        <v>0.07365439093484416</v>
      </c>
      <c r="P46" s="276"/>
      <c r="Q46" s="276" t="n">
        <f>IF(ISERROR(Q45/P45),0,(Q45/P45))</f>
        <v>0.07743153918791312</v>
      </c>
      <c r="R46" s="278" t="n">
        <f>IF(ISERROR(R45/P45),0,(R45/P45))</f>
        <v>0.08404154863078375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14.0</v>
      </c>
      <c r="F8" s="45" t="n">
        <v>2.0</v>
      </c>
      <c r="G8" s="45" t="n">
        <v>0.0</v>
      </c>
      <c r="H8" s="45" t="n">
        <v>0.0</v>
      </c>
      <c r="I8" s="46" t="n">
        <v>0.0</v>
      </c>
      <c r="J8" s="47" t="n">
        <v>15.0</v>
      </c>
      <c r="K8" s="48" t="n">
        <v>0.0</v>
      </c>
      <c r="L8" s="49" t="n">
        <v>2.0</v>
      </c>
      <c r="M8" s="50" t="n">
        <v>21.0</v>
      </c>
      <c r="N8" s="51" t="n">
        <v>2.0</v>
      </c>
      <c r="O8" s="51" t="n">
        <v>0.0</v>
      </c>
      <c r="P8" s="52" t="n">
        <v>23.0</v>
      </c>
      <c r="Q8" s="51" t="n">
        <v>0.0</v>
      </c>
      <c r="R8" s="53" t="n">
        <v>3.0</v>
      </c>
    </row>
    <row r="9" spans="1:18" s="40" customFormat="1" ht="15.75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3.0</v>
      </c>
      <c r="F9" s="45" t="n">
        <v>1.0</v>
      </c>
      <c r="G9" s="45" t="n">
        <v>1.0</v>
      </c>
      <c r="H9" s="45" t="n">
        <v>1.0</v>
      </c>
      <c r="I9" s="46" t="n">
        <v>0.0</v>
      </c>
      <c r="J9" s="88" t="n">
        <v>5.0</v>
      </c>
      <c r="K9" s="48" t="n">
        <v>0.0</v>
      </c>
      <c r="L9" s="49" t="n">
        <v>1.0</v>
      </c>
      <c r="M9" s="50" t="n">
        <v>3.0</v>
      </c>
      <c r="N9" s="51" t="n">
        <v>2.0</v>
      </c>
      <c r="O9" s="51" t="n">
        <v>1.0</v>
      </c>
      <c r="P9" s="84" t="n">
        <v>6.0</v>
      </c>
      <c r="Q9" s="51" t="n">
        <v>0.0</v>
      </c>
      <c r="R9" s="53" t="n">
        <v>1.0</v>
      </c>
    </row>
    <row r="10" spans="1:18" s="40" customFormat="1" x14ac:dyDescent="0.25">
      <c r="A10" s="13" t="s">
        <v>147</v>
      </c>
      <c r="B10" s="349"/>
      <c r="C10" s="354" t="s">
        <v>27</v>
      </c>
      <c r="D10" s="89" t="s">
        <v>27</v>
      </c>
      <c r="E10" s="55" t="n">
        <v>23.0</v>
      </c>
      <c r="F10" s="56" t="n">
        <v>1.0</v>
      </c>
      <c r="G10" s="56" t="n">
        <v>2.0</v>
      </c>
      <c r="H10" s="56" t="n">
        <v>2.0</v>
      </c>
      <c r="I10" s="57" t="n">
        <v>0.0</v>
      </c>
      <c r="J10" s="58" t="n">
        <v>26.0</v>
      </c>
      <c r="K10" s="59" t="n">
        <v>1.0</v>
      </c>
      <c r="L10" s="60" t="n">
        <v>1.0</v>
      </c>
      <c r="M10" s="61" t="n">
        <v>36.0</v>
      </c>
      <c r="N10" s="62" t="n">
        <v>1.0</v>
      </c>
      <c r="O10" s="62" t="n">
        <v>3.0</v>
      </c>
      <c r="P10" s="71" t="n">
        <v>40.0</v>
      </c>
      <c r="Q10" s="62" t="n">
        <v>1.0</v>
      </c>
      <c r="R10" s="63" t="n">
        <v>2.0</v>
      </c>
    </row>
    <row r="11" spans="1:18" s="40" customFormat="1" x14ac:dyDescent="0.25">
      <c r="A11" s="13" t="s">
        <v>147</v>
      </c>
      <c r="B11" s="349"/>
      <c r="C11" s="325"/>
      <c r="D11" s="64" t="s">
        <v>72</v>
      </c>
      <c r="E11" s="65" t="n">
        <v>8.0</v>
      </c>
      <c r="F11" s="66" t="n">
        <v>1.0</v>
      </c>
      <c r="G11" s="66" t="n">
        <v>1.0</v>
      </c>
      <c r="H11" s="66" t="n">
        <v>1.0</v>
      </c>
      <c r="I11" s="67" t="n">
        <v>0.0</v>
      </c>
      <c r="J11" s="66" t="n">
        <v>10.0</v>
      </c>
      <c r="K11" s="68" t="n">
        <v>0.0</v>
      </c>
      <c r="L11" s="69" t="n">
        <v>1.0</v>
      </c>
      <c r="M11" s="70" t="n">
        <v>14.0</v>
      </c>
      <c r="N11" s="71" t="n">
        <v>1.0</v>
      </c>
      <c r="O11" s="71" t="n">
        <v>1.0</v>
      </c>
      <c r="P11" s="62" t="n">
        <v>16.0</v>
      </c>
      <c r="Q11" s="71" t="n">
        <v>0.0</v>
      </c>
      <c r="R11" s="72" t="n">
        <v>1.0</v>
      </c>
    </row>
    <row r="12" spans="1:18" s="40" customFormat="1" ht="15.75" thickBot="1" x14ac:dyDescent="0.3">
      <c r="A12" s="73"/>
      <c r="B12" s="349"/>
      <c r="C12" s="326"/>
      <c r="D12" s="74" t="s">
        <v>13</v>
      </c>
      <c r="E12" s="75" t="n">
        <f t="shared" ref="E12:R12" si="0">SUM(E10:E11)</f>
        <v>31.0</v>
      </c>
      <c r="F12" s="76" t="n">
        <f t="shared" si="0"/>
        <v>2.0</v>
      </c>
      <c r="G12" s="76" t="n">
        <f t="shared" si="0"/>
        <v>3.0</v>
      </c>
      <c r="H12" s="76" t="n">
        <f t="shared" si="0"/>
        <v>3.0</v>
      </c>
      <c r="I12" s="78" t="n">
        <f t="shared" si="0"/>
        <v>0.0</v>
      </c>
      <c r="J12" s="79" t="n">
        <f t="shared" si="0"/>
        <v>36.0</v>
      </c>
      <c r="K12" s="80" t="n">
        <f t="shared" si="0"/>
        <v>1.0</v>
      </c>
      <c r="L12" s="81" t="n">
        <f t="shared" si="0"/>
        <v>2.0</v>
      </c>
      <c r="M12" s="82" t="n">
        <f t="shared" si="0"/>
        <v>50.0</v>
      </c>
      <c r="N12" s="83" t="n">
        <f t="shared" si="0"/>
        <v>2.0</v>
      </c>
      <c r="O12" s="83" t="n">
        <f t="shared" si="0"/>
        <v>4.0</v>
      </c>
      <c r="P12" s="52" t="n">
        <f t="shared" si="0"/>
        <v>56.0</v>
      </c>
      <c r="Q12" s="83" t="n">
        <f t="shared" si="0"/>
        <v>1.0</v>
      </c>
      <c r="R12" s="85" t="n">
        <f t="shared" si="0"/>
        <v>3.0</v>
      </c>
    </row>
    <row r="13" spans="1:18" s="40" customFormat="1" x14ac:dyDescent="0.25">
      <c r="A13" s="13" t="s">
        <v>147</v>
      </c>
      <c r="B13" s="349"/>
      <c r="C13" s="327" t="s">
        <v>28</v>
      </c>
      <c r="D13" s="178" t="s">
        <v>28</v>
      </c>
      <c r="E13" s="55" t="n">
        <v>5.0</v>
      </c>
      <c r="F13" s="56" t="n">
        <v>3.0</v>
      </c>
      <c r="G13" s="56" t="n">
        <v>2.0</v>
      </c>
      <c r="H13" s="56" t="n">
        <v>1.0</v>
      </c>
      <c r="I13" s="57" t="n">
        <v>1.0</v>
      </c>
      <c r="J13" s="58" t="n">
        <v>10.0</v>
      </c>
      <c r="K13" s="59" t="n">
        <v>0.0</v>
      </c>
      <c r="L13" s="60" t="n">
        <v>4.0</v>
      </c>
      <c r="M13" s="61" t="n">
        <v>6.0</v>
      </c>
      <c r="N13" s="62" t="n">
        <v>3.0</v>
      </c>
      <c r="O13" s="62" t="n">
        <v>2.0</v>
      </c>
      <c r="P13" s="62" t="n">
        <v>11.0</v>
      </c>
      <c r="Q13" s="62" t="n">
        <v>0.0</v>
      </c>
      <c r="R13" s="63" t="n">
        <v>5.0</v>
      </c>
    </row>
    <row r="14" spans="1:18" s="40" customFormat="1" x14ac:dyDescent="0.25">
      <c r="A14" s="13" t="s">
        <v>147</v>
      </c>
      <c r="B14" s="349"/>
      <c r="C14" s="328"/>
      <c r="D14" s="64" t="s">
        <v>73</v>
      </c>
      <c r="E14" s="65" t="n">
        <v>16.0</v>
      </c>
      <c r="F14" s="66" t="n">
        <v>3.0</v>
      </c>
      <c r="G14" s="66" t="n">
        <v>1.0</v>
      </c>
      <c r="H14" s="66" t="n">
        <v>1.0</v>
      </c>
      <c r="I14" s="67" t="n">
        <v>0.0</v>
      </c>
      <c r="J14" s="66" t="n">
        <v>19.0</v>
      </c>
      <c r="K14" s="68" t="n">
        <v>1.0</v>
      </c>
      <c r="L14" s="69" t="n">
        <v>2.0</v>
      </c>
      <c r="M14" s="70" t="n">
        <v>22.0</v>
      </c>
      <c r="N14" s="71" t="n">
        <v>4.0</v>
      </c>
      <c r="O14" s="71" t="n">
        <v>2.0</v>
      </c>
      <c r="P14" s="62" t="n">
        <v>28.0</v>
      </c>
      <c r="Q14" s="71" t="n">
        <v>3.0</v>
      </c>
      <c r="R14" s="72" t="n">
        <v>2.0</v>
      </c>
    </row>
    <row r="15" spans="1:18" s="40" customFormat="1" ht="15.75" thickBot="1" x14ac:dyDescent="0.3">
      <c r="A15" s="73"/>
      <c r="B15" s="349"/>
      <c r="C15" s="328"/>
      <c r="D15" s="94" t="s">
        <v>13</v>
      </c>
      <c r="E15" s="95" t="n">
        <f t="shared" ref="E15:R15" si="1">SUM(E13:E14)</f>
        <v>21.0</v>
      </c>
      <c r="F15" s="96" t="n">
        <f t="shared" si="1"/>
        <v>6.0</v>
      </c>
      <c r="G15" s="96" t="n">
        <f t="shared" si="1"/>
        <v>3.0</v>
      </c>
      <c r="H15" s="96" t="n">
        <f t="shared" si="1"/>
        <v>2.0</v>
      </c>
      <c r="I15" s="97" t="n">
        <f t="shared" si="1"/>
        <v>1.0</v>
      </c>
      <c r="J15" s="76" t="n">
        <f t="shared" si="1"/>
        <v>29.0</v>
      </c>
      <c r="K15" s="98" t="n">
        <f t="shared" si="1"/>
        <v>1.0</v>
      </c>
      <c r="L15" s="99" t="n">
        <f t="shared" si="1"/>
        <v>6.0</v>
      </c>
      <c r="M15" s="100" t="n">
        <f t="shared" si="1"/>
        <v>28.0</v>
      </c>
      <c r="N15" s="101" t="n">
        <f t="shared" si="1"/>
        <v>7.0</v>
      </c>
      <c r="O15" s="101" t="n">
        <f t="shared" si="1"/>
        <v>4.0</v>
      </c>
      <c r="P15" s="102" t="n">
        <f t="shared" si="1"/>
        <v>39.0</v>
      </c>
      <c r="Q15" s="101" t="n">
        <f t="shared" si="1"/>
        <v>3.0</v>
      </c>
      <c r="R15" s="179" t="n">
        <f t="shared" si="1"/>
        <v>7.0</v>
      </c>
    </row>
    <row r="16" spans="1:18" s="40" customFormat="1" ht="15.75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10.0</v>
      </c>
      <c r="F16" s="183" t="n">
        <v>1.0</v>
      </c>
      <c r="G16" s="183" t="n">
        <v>1.0</v>
      </c>
      <c r="H16" s="183" t="n">
        <v>1.0</v>
      </c>
      <c r="I16" s="183" t="n">
        <v>0.0</v>
      </c>
      <c r="J16" s="183" t="n">
        <v>12.0</v>
      </c>
      <c r="K16" s="183" t="n">
        <v>1.0</v>
      </c>
      <c r="L16" s="184" t="n">
        <v>1.0</v>
      </c>
      <c r="M16" s="182" t="n">
        <v>13.0</v>
      </c>
      <c r="N16" s="183" t="n">
        <v>2.0</v>
      </c>
      <c r="O16" s="183" t="n">
        <v>1.0</v>
      </c>
      <c r="P16" s="183" t="n">
        <v>16.0</v>
      </c>
      <c r="Q16" s="183" t="n">
        <v>1.0</v>
      </c>
      <c r="R16" s="184" t="n">
        <v>1.0</v>
      </c>
    </row>
    <row r="17" spans="1:18" s="40" customFormat="1" ht="16.5" customHeight="1" x14ac:dyDescent="0.25">
      <c r="B17" s="349"/>
      <c r="C17" s="355" t="s">
        <v>99</v>
      </c>
      <c r="D17" s="356"/>
      <c r="E17" s="104" t="n">
        <f t="shared" ref="E17:R17" si="2">E16+E15+E12+E9+E8</f>
        <v>79.0</v>
      </c>
      <c r="F17" s="105" t="n">
        <f t="shared" si="2"/>
        <v>12.0</v>
      </c>
      <c r="G17" s="105" t="n">
        <f t="shared" si="2"/>
        <v>8.0</v>
      </c>
      <c r="H17" s="105" t="n">
        <f t="shared" si="2"/>
        <v>7.0</v>
      </c>
      <c r="I17" s="105" t="n">
        <f t="shared" si="2"/>
        <v>1.0</v>
      </c>
      <c r="J17" s="105" t="n">
        <f t="shared" si="2"/>
        <v>97.0</v>
      </c>
      <c r="K17" s="105" t="n">
        <f t="shared" si="2"/>
        <v>3.0</v>
      </c>
      <c r="L17" s="106" t="n">
        <f t="shared" si="2"/>
        <v>12.0</v>
      </c>
      <c r="M17" s="104" t="n">
        <f t="shared" si="2"/>
        <v>115.0</v>
      </c>
      <c r="N17" s="105" t="n">
        <f t="shared" si="2"/>
        <v>15.0</v>
      </c>
      <c r="O17" s="105" t="n">
        <f t="shared" si="2"/>
        <v>10.0</v>
      </c>
      <c r="P17" s="105" t="n">
        <f t="shared" si="2"/>
        <v>140.0</v>
      </c>
      <c r="Q17" s="105" t="n">
        <f t="shared" si="2"/>
        <v>5.0</v>
      </c>
      <c r="R17" s="106" t="n">
        <f t="shared" si="2"/>
        <v>15.0</v>
      </c>
    </row>
    <row r="18" spans="1:18" s="40" customFormat="1" ht="15.75" thickBot="1" x14ac:dyDescent="0.3">
      <c r="B18" s="350"/>
      <c r="C18" s="344" t="s">
        <v>100</v>
      </c>
      <c r="D18" s="357"/>
      <c r="E18" s="274" t="n">
        <f>IF(ISERROR(E17/(E17+F17+G17)),0,(E17/(E17+F17+G17)))</f>
        <v>0.797979797979798</v>
      </c>
      <c r="F18" s="275" t="n">
        <f>IF(ISERROR(F17/(E17+F17+G17)),0,(F17/(E17+F17+G17)))</f>
        <v>0.12121212121212122</v>
      </c>
      <c r="G18" s="276" t="n">
        <f>IF(1-E18-F18=1,IF(G17=0,0,1),1-E18-F18)</f>
        <v>0.08080808080808077</v>
      </c>
      <c r="H18" s="276" t="n">
        <f>IF(ISERROR(H17/G17),0,(H17/G17))</f>
        <v>0.875</v>
      </c>
      <c r="I18" s="276" t="n">
        <f>IF(1-H18=1,IF(I17=0,0,1),1-H18)</f>
        <v>0.125</v>
      </c>
      <c r="J18" s="276"/>
      <c r="K18" s="276" t="n">
        <f>IF(ISERROR(K17/J17),0,K17/J17)</f>
        <v>0.030927835051546393</v>
      </c>
      <c r="L18" s="277" t="n">
        <f>IF(ISERROR(L17/J17),0,L17/J17)</f>
        <v>0.12371134020618557</v>
      </c>
      <c r="M18" s="274" t="n">
        <f>IF(ISERROR(M17/P17),0,M17/P17)</f>
        <v>0.8214285714285714</v>
      </c>
      <c r="N18" s="276" t="n">
        <f>IF(ISERROR(N17/P17),0,N17/P17)</f>
        <v>0.10714285714285714</v>
      </c>
      <c r="O18" s="276" t="n">
        <f>IF(1-M18-N18=1,IF(O17=0,0,1),1-M18-N18)</f>
        <v>0.07142857142857147</v>
      </c>
      <c r="P18" s="276"/>
      <c r="Q18" s="276" t="n">
        <f>IF(ISERROR(Q17/P17),0,(Q17/P17))</f>
        <v>0.03571428571428571</v>
      </c>
      <c r="R18" s="278" t="n">
        <f>IF(ISERROR(R17/P17),0,R17/P17)</f>
        <v>0.10714285714285714</v>
      </c>
    </row>
    <row r="19" spans="1:18" s="40" customFormat="1" ht="15.75" thickBot="1" x14ac:dyDescent="0.3">
      <c r="A19" s="40" t="s">
        <v>147</v>
      </c>
    </row>
    <row r="20" spans="1:18" s="40" customFormat="1" ht="24" customHeight="1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/>
    <row r="22" spans="1:18" s="40" customFormat="1" ht="15.75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88.0</v>
      </c>
      <c r="F26" s="45" t="n">
        <v>15.0</v>
      </c>
      <c r="G26" s="45" t="n">
        <v>12.0</v>
      </c>
      <c r="H26" s="45" t="n">
        <v>12.0</v>
      </c>
      <c r="I26" s="46" t="n">
        <v>0.0</v>
      </c>
      <c r="J26" s="47" t="n">
        <v>113.0</v>
      </c>
      <c r="K26" s="48" t="n">
        <v>9.0</v>
      </c>
      <c r="L26" s="49" t="n">
        <v>8.0</v>
      </c>
      <c r="M26" s="50" t="n">
        <v>123.0</v>
      </c>
      <c r="N26" s="51" t="n">
        <v>19.0</v>
      </c>
      <c r="O26" s="51" t="n">
        <v>13.0</v>
      </c>
      <c r="P26" s="52" t="n">
        <v>155.0</v>
      </c>
      <c r="Q26" s="51" t="n">
        <v>10.0</v>
      </c>
      <c r="R26" s="53" t="n">
        <v>13.0</v>
      </c>
    </row>
    <row r="27" spans="1:18" s="40" customFormat="1" ht="15.75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95.0</v>
      </c>
      <c r="F27" s="45" t="n">
        <v>15.0</v>
      </c>
      <c r="G27" s="45" t="n">
        <v>7.0</v>
      </c>
      <c r="H27" s="45" t="n">
        <v>5.0</v>
      </c>
      <c r="I27" s="46" t="n">
        <v>2.0</v>
      </c>
      <c r="J27" s="88" t="n">
        <v>117.0</v>
      </c>
      <c r="K27" s="48" t="n">
        <v>4.0</v>
      </c>
      <c r="L27" s="49" t="n">
        <v>12.0</v>
      </c>
      <c r="M27" s="50" t="n">
        <v>128.0</v>
      </c>
      <c r="N27" s="51" t="n">
        <v>22.0</v>
      </c>
      <c r="O27" s="51" t="n">
        <v>8.0</v>
      </c>
      <c r="P27" s="84" t="n">
        <v>158.0</v>
      </c>
      <c r="Q27" s="51" t="n">
        <v>4.0</v>
      </c>
      <c r="R27" s="53" t="n">
        <v>14.0</v>
      </c>
    </row>
    <row r="28" spans="1:18" s="40" customFormat="1" x14ac:dyDescent="0.25">
      <c r="A28" s="13" t="s">
        <v>147</v>
      </c>
      <c r="B28" s="349"/>
      <c r="C28" s="354" t="s">
        <v>27</v>
      </c>
      <c r="D28" s="89" t="s">
        <v>27</v>
      </c>
      <c r="E28" s="55" t="n">
        <v>96.0</v>
      </c>
      <c r="F28" s="56" t="n">
        <v>8.0</v>
      </c>
      <c r="G28" s="56" t="n">
        <v>15.0</v>
      </c>
      <c r="H28" s="56" t="n">
        <v>11.0</v>
      </c>
      <c r="I28" s="57" t="n">
        <v>4.0</v>
      </c>
      <c r="J28" s="58" t="n">
        <v>116.0</v>
      </c>
      <c r="K28" s="59" t="n">
        <v>12.0</v>
      </c>
      <c r="L28" s="60" t="n">
        <v>3.0</v>
      </c>
      <c r="M28" s="61" t="n">
        <v>138.0</v>
      </c>
      <c r="N28" s="62" t="n">
        <v>10.0</v>
      </c>
      <c r="O28" s="62" t="n">
        <v>22.0</v>
      </c>
      <c r="P28" s="71" t="n">
        <v>170.0</v>
      </c>
      <c r="Q28" s="62" t="n">
        <v>18.0</v>
      </c>
      <c r="R28" s="63" t="n">
        <v>4.0</v>
      </c>
    </row>
    <row r="29" spans="1:18" s="40" customFormat="1" x14ac:dyDescent="0.25">
      <c r="A29" s="13" t="s">
        <v>147</v>
      </c>
      <c r="B29" s="349"/>
      <c r="C29" s="325"/>
      <c r="D29" s="64" t="s">
        <v>72</v>
      </c>
      <c r="E29" s="65" t="n">
        <v>46.0</v>
      </c>
      <c r="F29" s="66" t="n">
        <v>4.0</v>
      </c>
      <c r="G29" s="66" t="n">
        <v>1.0</v>
      </c>
      <c r="H29" s="66" t="n">
        <v>1.0</v>
      </c>
      <c r="I29" s="67" t="n">
        <v>0.0</v>
      </c>
      <c r="J29" s="66" t="n">
        <v>51.0</v>
      </c>
      <c r="K29" s="68" t="n">
        <v>1.0</v>
      </c>
      <c r="L29" s="69" t="n">
        <v>1.0</v>
      </c>
      <c r="M29" s="70" t="n">
        <v>60.0</v>
      </c>
      <c r="N29" s="71" t="n">
        <v>4.0</v>
      </c>
      <c r="O29" s="71" t="n">
        <v>2.0</v>
      </c>
      <c r="P29" s="62" t="n">
        <v>66.0</v>
      </c>
      <c r="Q29" s="71" t="n">
        <v>2.0</v>
      </c>
      <c r="R29" s="72" t="n">
        <v>2.0</v>
      </c>
    </row>
    <row r="30" spans="1:18" s="40" customFormat="1" ht="15.75" thickBot="1" x14ac:dyDescent="0.3">
      <c r="A30" s="73"/>
      <c r="B30" s="349"/>
      <c r="C30" s="326"/>
      <c r="D30" s="74" t="s">
        <v>13</v>
      </c>
      <c r="E30" s="75" t="n">
        <f t="shared" ref="E30:R30" si="3">SUM(E28:E29)</f>
        <v>142.0</v>
      </c>
      <c r="F30" s="76" t="n">
        <f t="shared" si="3"/>
        <v>12.0</v>
      </c>
      <c r="G30" s="76" t="n">
        <f t="shared" si="3"/>
        <v>16.0</v>
      </c>
      <c r="H30" s="76" t="n">
        <f t="shared" si="3"/>
        <v>12.0</v>
      </c>
      <c r="I30" s="78" t="n">
        <f t="shared" si="3"/>
        <v>4.0</v>
      </c>
      <c r="J30" s="79" t="n">
        <f t="shared" si="3"/>
        <v>167.0</v>
      </c>
      <c r="K30" s="80" t="n">
        <f t="shared" si="3"/>
        <v>13.0</v>
      </c>
      <c r="L30" s="81" t="n">
        <f t="shared" si="3"/>
        <v>4.0</v>
      </c>
      <c r="M30" s="82" t="n">
        <f t="shared" si="3"/>
        <v>198.0</v>
      </c>
      <c r="N30" s="83" t="n">
        <f t="shared" si="3"/>
        <v>14.0</v>
      </c>
      <c r="O30" s="83" t="n">
        <f t="shared" si="3"/>
        <v>24.0</v>
      </c>
      <c r="P30" s="52" t="n">
        <f t="shared" si="3"/>
        <v>236.0</v>
      </c>
      <c r="Q30" s="83" t="n">
        <f t="shared" si="3"/>
        <v>20.0</v>
      </c>
      <c r="R30" s="85" t="n">
        <f t="shared" si="3"/>
        <v>6.0</v>
      </c>
    </row>
    <row r="31" spans="1:18" s="40" customFormat="1" x14ac:dyDescent="0.25">
      <c r="A31" s="13" t="s">
        <v>147</v>
      </c>
      <c r="B31" s="349"/>
      <c r="C31" s="327" t="s">
        <v>28</v>
      </c>
      <c r="D31" s="178" t="s">
        <v>28</v>
      </c>
      <c r="E31" s="55" t="n">
        <v>149.0</v>
      </c>
      <c r="F31" s="56" t="n">
        <v>14.0</v>
      </c>
      <c r="G31" s="56" t="n">
        <v>10.0</v>
      </c>
      <c r="H31" s="56" t="n">
        <v>10.0</v>
      </c>
      <c r="I31" s="57" t="n">
        <v>0.0</v>
      </c>
      <c r="J31" s="58" t="n">
        <v>173.0</v>
      </c>
      <c r="K31" s="59" t="n">
        <v>6.0</v>
      </c>
      <c r="L31" s="60" t="n">
        <v>14.0</v>
      </c>
      <c r="M31" s="61" t="n">
        <v>209.0</v>
      </c>
      <c r="N31" s="62" t="n">
        <v>20.0</v>
      </c>
      <c r="O31" s="62" t="n">
        <v>10.0</v>
      </c>
      <c r="P31" s="62" t="n">
        <v>239.0</v>
      </c>
      <c r="Q31" s="62" t="n">
        <v>6.0</v>
      </c>
      <c r="R31" s="63" t="n">
        <v>18.0</v>
      </c>
    </row>
    <row r="32" spans="1:18" s="40" customFormat="1" x14ac:dyDescent="0.25">
      <c r="A32" s="13" t="s">
        <v>147</v>
      </c>
      <c r="B32" s="349"/>
      <c r="C32" s="328"/>
      <c r="D32" s="64" t="s">
        <v>73</v>
      </c>
      <c r="E32" s="65" t="n">
        <v>63.0</v>
      </c>
      <c r="F32" s="66" t="n">
        <v>9.0</v>
      </c>
      <c r="G32" s="66" t="n">
        <v>6.0</v>
      </c>
      <c r="H32" s="66" t="n">
        <v>6.0</v>
      </c>
      <c r="I32" s="67" t="n">
        <v>0.0</v>
      </c>
      <c r="J32" s="66" t="n">
        <v>76.0</v>
      </c>
      <c r="K32" s="68" t="n">
        <v>5.0</v>
      </c>
      <c r="L32" s="69" t="n">
        <v>6.0</v>
      </c>
      <c r="M32" s="70" t="n">
        <v>86.0</v>
      </c>
      <c r="N32" s="71" t="n">
        <v>11.0</v>
      </c>
      <c r="O32" s="71" t="n">
        <v>7.0</v>
      </c>
      <c r="P32" s="62" t="n">
        <v>104.0</v>
      </c>
      <c r="Q32" s="71" t="n">
        <v>7.0</v>
      </c>
      <c r="R32" s="72" t="n">
        <v>10.0</v>
      </c>
    </row>
    <row r="33" spans="1:18" s="40" customFormat="1" ht="15.75" thickBot="1" x14ac:dyDescent="0.3">
      <c r="A33" s="73"/>
      <c r="B33" s="349"/>
      <c r="C33" s="328"/>
      <c r="D33" s="94" t="s">
        <v>13</v>
      </c>
      <c r="E33" s="95" t="n">
        <f t="shared" ref="E33:R33" si="4">SUM(E31:E32)</f>
        <v>212.0</v>
      </c>
      <c r="F33" s="96" t="n">
        <f t="shared" si="4"/>
        <v>23.0</v>
      </c>
      <c r="G33" s="96" t="n">
        <f t="shared" si="4"/>
        <v>16.0</v>
      </c>
      <c r="H33" s="96" t="n">
        <f t="shared" si="4"/>
        <v>16.0</v>
      </c>
      <c r="I33" s="97" t="n">
        <f t="shared" si="4"/>
        <v>0.0</v>
      </c>
      <c r="J33" s="76" t="n">
        <f t="shared" si="4"/>
        <v>249.0</v>
      </c>
      <c r="K33" s="98" t="n">
        <f t="shared" si="4"/>
        <v>11.0</v>
      </c>
      <c r="L33" s="99" t="n">
        <f t="shared" si="4"/>
        <v>20.0</v>
      </c>
      <c r="M33" s="100" t="n">
        <f t="shared" si="4"/>
        <v>295.0</v>
      </c>
      <c r="N33" s="101" t="n">
        <f t="shared" si="4"/>
        <v>31.0</v>
      </c>
      <c r="O33" s="101" t="n">
        <f t="shared" si="4"/>
        <v>17.0</v>
      </c>
      <c r="P33" s="102" t="n">
        <f t="shared" si="4"/>
        <v>343.0</v>
      </c>
      <c r="Q33" s="101" t="n">
        <f t="shared" si="4"/>
        <v>13.0</v>
      </c>
      <c r="R33" s="179" t="n">
        <f t="shared" si="4"/>
        <v>28.0</v>
      </c>
    </row>
    <row r="34" spans="1:18" s="40" customFormat="1" ht="15.75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72.0</v>
      </c>
      <c r="F34" s="183" t="n">
        <v>13.0</v>
      </c>
      <c r="G34" s="183" t="n">
        <v>5.0</v>
      </c>
      <c r="H34" s="183" t="n">
        <v>5.0</v>
      </c>
      <c r="I34" s="183" t="n">
        <v>0.0</v>
      </c>
      <c r="J34" s="183" t="n">
        <v>90.0</v>
      </c>
      <c r="K34" s="183" t="n">
        <v>5.0</v>
      </c>
      <c r="L34" s="184" t="n">
        <v>7.0</v>
      </c>
      <c r="M34" s="182" t="n">
        <v>102.0</v>
      </c>
      <c r="N34" s="183" t="n">
        <v>19.0</v>
      </c>
      <c r="O34" s="183" t="n">
        <v>5.0</v>
      </c>
      <c r="P34" s="183" t="n">
        <v>126.0</v>
      </c>
      <c r="Q34" s="183" t="n">
        <v>7.0</v>
      </c>
      <c r="R34" s="184" t="n">
        <v>8.0</v>
      </c>
    </row>
    <row r="35" spans="1:18" s="40" customFormat="1" x14ac:dyDescent="0.25">
      <c r="B35" s="349"/>
      <c r="C35" s="355" t="s">
        <v>99</v>
      </c>
      <c r="D35" s="356"/>
      <c r="E35" s="104" t="n">
        <f t="shared" ref="E35:R35" si="5">E34+E33+E30+E27+E26</f>
        <v>609.0</v>
      </c>
      <c r="F35" s="105" t="n">
        <f t="shared" si="5"/>
        <v>78.0</v>
      </c>
      <c r="G35" s="105" t="n">
        <f t="shared" si="5"/>
        <v>56.0</v>
      </c>
      <c r="H35" s="105" t="n">
        <f t="shared" si="5"/>
        <v>50.0</v>
      </c>
      <c r="I35" s="105" t="n">
        <f t="shared" si="5"/>
        <v>6.0</v>
      </c>
      <c r="J35" s="105" t="n">
        <f t="shared" si="5"/>
        <v>736.0</v>
      </c>
      <c r="K35" s="105" t="n">
        <f t="shared" si="5"/>
        <v>42.0</v>
      </c>
      <c r="L35" s="106" t="n">
        <f t="shared" si="5"/>
        <v>51.0</v>
      </c>
      <c r="M35" s="104" t="n">
        <f t="shared" si="5"/>
        <v>846.0</v>
      </c>
      <c r="N35" s="105" t="n">
        <f t="shared" si="5"/>
        <v>105.0</v>
      </c>
      <c r="O35" s="105" t="n">
        <f t="shared" si="5"/>
        <v>67.0</v>
      </c>
      <c r="P35" s="105" t="n">
        <f t="shared" si="5"/>
        <v>1018.0</v>
      </c>
      <c r="Q35" s="105" t="n">
        <f t="shared" si="5"/>
        <v>54.0</v>
      </c>
      <c r="R35" s="106" t="n">
        <f t="shared" si="5"/>
        <v>69.0</v>
      </c>
    </row>
    <row r="36" spans="1:18" s="40" customFormat="1" ht="15.75" thickBot="1" x14ac:dyDescent="0.3">
      <c r="B36" s="350"/>
      <c r="C36" s="344" t="s">
        <v>100</v>
      </c>
      <c r="D36" s="357"/>
      <c r="E36" s="274" t="n">
        <f>IF(ISERROR(E35/(E35+F35+G35)),0,E35/(E35+F35+G35))</f>
        <v>0.819650067294751</v>
      </c>
      <c r="F36" s="275" t="n">
        <f>IF(ISERROR(F35/(E35+F35+G35)),0,F35/(E35+F35+G35))</f>
        <v>0.10497981157469717</v>
      </c>
      <c r="G36" s="276" t="n">
        <f>IF(1-E36-F36=1,IF(G35=0,0,1),1-E36-F36)</f>
        <v>0.07537012113055185</v>
      </c>
      <c r="H36" s="276" t="n">
        <f>IF(ISERROR(H35/G35),0,H35/G35)</f>
        <v>0.8928571428571429</v>
      </c>
      <c r="I36" s="276" t="n">
        <f>IF(1-H36=1,IF(I35=0,0,1),1-H36)</f>
        <v>0.1071428571428571</v>
      </c>
      <c r="J36" s="276"/>
      <c r="K36" s="276" t="n">
        <f>IF(ISERROR(K35/J35),0,K35/J35)</f>
        <v>0.057065217391304345</v>
      </c>
      <c r="L36" s="277" t="n">
        <f>IF(ISERROR(L35/J35),0,L35/J35)</f>
        <v>0.06929347826086957</v>
      </c>
      <c r="M36" s="274" t="n">
        <f>IF(ISERROR(M35/P35),0,M35/P35)</f>
        <v>0.831041257367387</v>
      </c>
      <c r="N36" s="276" t="n">
        <f>IF(ISERROR(N35/P35),0,N35/P35)</f>
        <v>0.1031434184675835</v>
      </c>
      <c r="O36" s="276" t="n">
        <f>IF(1-M36-N36=1,IF(O35=0,0,1),1-M36-N36)</f>
        <v>0.06581532416502951</v>
      </c>
      <c r="P36" s="276"/>
      <c r="Q36" s="276" t="n">
        <f>IF(ISERROR(Q35/P35),0,Q35/P35)</f>
        <v>0.05304518664047151</v>
      </c>
      <c r="R36" s="278" t="n">
        <f>IF(ISERROR(R35/P35),0,R35/P35)</f>
        <v>0.06777996070726916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8.0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8.0</v>
      </c>
      <c r="K8" s="156" t="n">
        <v>0.0</v>
      </c>
      <c r="L8" s="157" t="n">
        <v>0.0</v>
      </c>
      <c r="M8" s="158" t="n">
        <v>9.0</v>
      </c>
      <c r="N8" s="159" t="n">
        <v>0.0</v>
      </c>
      <c r="O8" s="159" t="n">
        <v>0.0</v>
      </c>
      <c r="P8" s="62" t="n">
        <v>9.0</v>
      </c>
      <c r="Q8" s="185" t="n">
        <v>0.0</v>
      </c>
      <c r="R8" s="185" t="n">
        <v>0.0</v>
      </c>
    </row>
    <row r="9" spans="1:18" s="40" customFormat="1" ht="15" customHeight="1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3.0</v>
      </c>
      <c r="K9" s="125" t="n">
        <v>0.0</v>
      </c>
      <c r="L9" s="126" t="n">
        <v>1.0</v>
      </c>
      <c r="M9" s="127" t="n">
        <v>4.0</v>
      </c>
      <c r="N9" s="128" t="n">
        <v>0.0</v>
      </c>
      <c r="O9" s="128" t="n">
        <v>1.0</v>
      </c>
      <c r="P9" s="62" t="n">
        <v>5.0</v>
      </c>
      <c r="Q9" s="129" t="n">
        <v>0.0</v>
      </c>
      <c r="R9" s="129" t="n">
        <v>1.0</v>
      </c>
    </row>
    <row r="10" spans="1:18" s="40" customFormat="1" ht="15" customHeight="1" thickBot="1" x14ac:dyDescent="0.3">
      <c r="A10" s="73"/>
      <c r="B10" s="359"/>
      <c r="C10" s="340"/>
      <c r="D10" s="186" t="s">
        <v>13</v>
      </c>
      <c r="E10" s="187" t="n">
        <f t="shared" ref="E10:R10" si="0">SUM(E8:E9)</f>
        <v>10.0</v>
      </c>
      <c r="F10" s="188" t="n">
        <f t="shared" si="0"/>
        <v>0.0</v>
      </c>
      <c r="G10" s="188" t="n">
        <f t="shared" si="0"/>
        <v>1.0</v>
      </c>
      <c r="H10" s="189" t="n">
        <f t="shared" si="0"/>
        <v>1.0</v>
      </c>
      <c r="I10" s="190" t="n">
        <f t="shared" si="0"/>
        <v>0.0</v>
      </c>
      <c r="J10" s="135" t="n">
        <f t="shared" si="0"/>
        <v>11.0</v>
      </c>
      <c r="K10" s="191" t="n">
        <f t="shared" si="0"/>
        <v>0.0</v>
      </c>
      <c r="L10" s="192" t="n">
        <f t="shared" si="0"/>
        <v>1.0</v>
      </c>
      <c r="M10" s="193" t="n">
        <f t="shared" si="0"/>
        <v>13.0</v>
      </c>
      <c r="N10" s="194" t="n">
        <f t="shared" si="0"/>
        <v>0.0</v>
      </c>
      <c r="O10" s="194" t="n">
        <f t="shared" si="0"/>
        <v>1.0</v>
      </c>
      <c r="P10" s="52" t="n">
        <f t="shared" si="0"/>
        <v>14.0</v>
      </c>
      <c r="Q10" s="195" t="n">
        <f t="shared" si="0"/>
        <v>0.0</v>
      </c>
      <c r="R10" s="195" t="n">
        <f t="shared" si="0"/>
        <v>1.0</v>
      </c>
    </row>
    <row r="11" spans="1:18" s="40" customFormat="1" ht="15" customHeight="1" x14ac:dyDescent="0.25">
      <c r="A11" s="13" t="s">
        <v>147</v>
      </c>
      <c r="B11" s="359"/>
      <c r="C11" s="341" t="s">
        <v>49</v>
      </c>
      <c r="D11" s="152" t="s">
        <v>49</v>
      </c>
      <c r="E11" s="153" t="n">
        <v>5.0</v>
      </c>
      <c r="F11" s="196" t="n">
        <v>1.0</v>
      </c>
      <c r="G11" s="196" t="n">
        <v>0.0</v>
      </c>
      <c r="H11" s="154" t="n">
        <v>0.0</v>
      </c>
      <c r="I11" s="155" t="n">
        <v>0.0</v>
      </c>
      <c r="J11" s="114" t="n">
        <v>6.0</v>
      </c>
      <c r="K11" s="156" t="n">
        <v>0.0</v>
      </c>
      <c r="L11" s="157" t="n">
        <v>0.0</v>
      </c>
      <c r="M11" s="158" t="n">
        <v>8.0</v>
      </c>
      <c r="N11" s="159" t="n">
        <v>1.0</v>
      </c>
      <c r="O11" s="159" t="n">
        <v>0.0</v>
      </c>
      <c r="P11" s="62" t="n">
        <v>9.0</v>
      </c>
      <c r="Q11" s="185" t="n">
        <v>0.0</v>
      </c>
      <c r="R11" s="185" t="n">
        <v>0.0</v>
      </c>
    </row>
    <row r="12" spans="1:18" s="40" customFormat="1" ht="15" customHeight="1" x14ac:dyDescent="0.25">
      <c r="A12" s="13" t="s">
        <v>147</v>
      </c>
      <c r="B12" s="359"/>
      <c r="C12" s="339"/>
      <c r="D12" s="197" t="s">
        <v>84</v>
      </c>
      <c r="E12" s="122" t="n">
        <v>0.0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9" t="n">
        <v>0.0</v>
      </c>
      <c r="R12" s="129" t="n">
        <v>0.0</v>
      </c>
    </row>
    <row r="13" spans="1:18" s="40" customFormat="1" ht="15" customHeight="1" thickBot="1" x14ac:dyDescent="0.3">
      <c r="A13" s="73"/>
      <c r="B13" s="359"/>
      <c r="C13" s="340"/>
      <c r="D13" s="186" t="s">
        <v>13</v>
      </c>
      <c r="E13" s="187" t="n">
        <f t="shared" ref="E13:R13" si="1">SUM(E11:E12)</f>
        <v>5.0</v>
      </c>
      <c r="F13" s="188" t="n">
        <f t="shared" si="1"/>
        <v>1.0</v>
      </c>
      <c r="G13" s="188" t="n">
        <f t="shared" si="1"/>
        <v>0.0</v>
      </c>
      <c r="H13" s="189" t="n">
        <f t="shared" si="1"/>
        <v>0.0</v>
      </c>
      <c r="I13" s="190" t="n">
        <f t="shared" si="1"/>
        <v>0.0</v>
      </c>
      <c r="J13" s="135" t="n">
        <f t="shared" si="1"/>
        <v>6.0</v>
      </c>
      <c r="K13" s="191" t="n">
        <f t="shared" si="1"/>
        <v>0.0</v>
      </c>
      <c r="L13" s="192" t="n">
        <f t="shared" si="1"/>
        <v>0.0</v>
      </c>
      <c r="M13" s="193" t="n">
        <f t="shared" si="1"/>
        <v>8.0</v>
      </c>
      <c r="N13" s="194" t="n">
        <f t="shared" si="1"/>
        <v>1.0</v>
      </c>
      <c r="O13" s="194" t="n">
        <f t="shared" si="1"/>
        <v>0.0</v>
      </c>
      <c r="P13" s="52" t="n">
        <f t="shared" si="1"/>
        <v>9.0</v>
      </c>
      <c r="Q13" s="195" t="n">
        <f t="shared" si="1"/>
        <v>0.0</v>
      </c>
      <c r="R13" s="195" t="n">
        <f t="shared" si="1"/>
        <v>0.0</v>
      </c>
    </row>
    <row r="14" spans="1:18" s="40" customFormat="1" ht="15" customHeight="1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2.0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3.0</v>
      </c>
      <c r="K14" s="191" t="n">
        <v>1.0</v>
      </c>
      <c r="L14" s="192" t="n">
        <v>0.0</v>
      </c>
      <c r="M14" s="193" t="n">
        <v>2.0</v>
      </c>
      <c r="N14" s="194" t="n">
        <v>1.0</v>
      </c>
      <c r="O14" s="194" t="n">
        <v>0.0</v>
      </c>
      <c r="P14" s="52" t="n">
        <v>3.0</v>
      </c>
      <c r="Q14" s="195" t="n">
        <v>1.0</v>
      </c>
      <c r="R14" s="195" t="n">
        <v>0.0</v>
      </c>
    </row>
    <row r="15" spans="1:18" s="40" customFormat="1" ht="15" customHeight="1" x14ac:dyDescent="0.25">
      <c r="A15" s="13" t="s">
        <v>147</v>
      </c>
      <c r="B15" s="359"/>
      <c r="C15" s="341" t="s">
        <v>51</v>
      </c>
      <c r="D15" s="152" t="s">
        <v>85</v>
      </c>
      <c r="E15" s="153" t="n">
        <v>8.0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6.0</v>
      </c>
      <c r="K15" s="156" t="n">
        <v>1.0</v>
      </c>
      <c r="L15" s="157" t="n">
        <v>0.0</v>
      </c>
      <c r="M15" s="200" t="n">
        <v>9.0</v>
      </c>
      <c r="N15" s="201" t="n">
        <v>0.0</v>
      </c>
      <c r="O15" s="201" t="n">
        <v>1.0</v>
      </c>
      <c r="P15" s="62" t="n">
        <v>10.0</v>
      </c>
      <c r="Q15" s="185" t="n">
        <v>1.0</v>
      </c>
      <c r="R15" s="185" t="n">
        <v>0.0</v>
      </c>
    </row>
    <row r="16" spans="1:18" s="40" customFormat="1" ht="15" customHeight="1" x14ac:dyDescent="0.25">
      <c r="A16" s="13" t="s">
        <v>147</v>
      </c>
      <c r="B16" s="359"/>
      <c r="C16" s="339"/>
      <c r="D16" s="197" t="s">
        <v>51</v>
      </c>
      <c r="E16" s="122" t="n">
        <v>9.0</v>
      </c>
      <c r="F16" s="123" t="n">
        <v>0.0</v>
      </c>
      <c r="G16" s="123" t="n">
        <v>1.0</v>
      </c>
      <c r="H16" s="123" t="n">
        <v>0.0</v>
      </c>
      <c r="I16" s="124" t="n">
        <v>1.0</v>
      </c>
      <c r="J16" s="123" t="n">
        <v>10.0</v>
      </c>
      <c r="K16" s="125" t="n">
        <v>0.0</v>
      </c>
      <c r="L16" s="126" t="n">
        <v>1.0</v>
      </c>
      <c r="M16" s="127" t="n">
        <v>12.0</v>
      </c>
      <c r="N16" s="128" t="n">
        <v>0.0</v>
      </c>
      <c r="O16" s="128" t="n">
        <v>1.0</v>
      </c>
      <c r="P16" s="62" t="n">
        <v>13.0</v>
      </c>
      <c r="Q16" s="129" t="n">
        <v>0.0</v>
      </c>
      <c r="R16" s="129" t="n">
        <v>1.0</v>
      </c>
    </row>
    <row r="17" spans="1:18" s="40" customFormat="1" ht="15" customHeight="1" thickBot="1" x14ac:dyDescent="0.3">
      <c r="A17" s="73"/>
      <c r="B17" s="359"/>
      <c r="C17" s="340"/>
      <c r="D17" s="186" t="s">
        <v>13</v>
      </c>
      <c r="E17" s="187" t="n">
        <f t="shared" ref="E17:R17" si="2">SUM(E15:E16)</f>
        <v>17.0</v>
      </c>
      <c r="F17" s="189" t="n">
        <f t="shared" si="2"/>
        <v>0.0</v>
      </c>
      <c r="G17" s="189" t="n">
        <f t="shared" si="2"/>
        <v>2.0</v>
      </c>
      <c r="H17" s="189" t="n">
        <f t="shared" si="2"/>
        <v>1.0</v>
      </c>
      <c r="I17" s="190" t="n">
        <f t="shared" si="2"/>
        <v>1.0</v>
      </c>
      <c r="J17" s="135" t="n">
        <f t="shared" si="2"/>
        <v>16.0</v>
      </c>
      <c r="K17" s="191" t="n">
        <f t="shared" si="2"/>
        <v>1.0</v>
      </c>
      <c r="L17" s="192" t="n">
        <f t="shared" si="2"/>
        <v>1.0</v>
      </c>
      <c r="M17" s="193" t="n">
        <f t="shared" si="2"/>
        <v>21.0</v>
      </c>
      <c r="N17" s="194" t="n">
        <f t="shared" si="2"/>
        <v>0.0</v>
      </c>
      <c r="O17" s="194" t="n">
        <f t="shared" si="2"/>
        <v>2.0</v>
      </c>
      <c r="P17" s="52" t="n">
        <f t="shared" si="2"/>
        <v>23.0</v>
      </c>
      <c r="Q17" s="195" t="n">
        <f t="shared" si="2"/>
        <v>1.0</v>
      </c>
      <c r="R17" s="195" t="n">
        <f t="shared" si="2"/>
        <v>1.0</v>
      </c>
    </row>
    <row r="18" spans="1:18" s="40" customFormat="1" ht="15" customHeight="1" x14ac:dyDescent="0.25">
      <c r="A18" s="13" t="s">
        <v>147</v>
      </c>
      <c r="B18" s="359"/>
      <c r="C18" s="341" t="s">
        <v>52</v>
      </c>
      <c r="D18" s="152" t="s">
        <v>52</v>
      </c>
      <c r="E18" s="153" t="n">
        <v>8.0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10.0</v>
      </c>
      <c r="K18" s="202" t="n">
        <v>1.0</v>
      </c>
      <c r="L18" s="203" t="n">
        <v>0.0</v>
      </c>
      <c r="M18" s="158" t="n">
        <v>9.0</v>
      </c>
      <c r="N18" s="159" t="n">
        <v>2.0</v>
      </c>
      <c r="O18" s="159" t="n">
        <v>2.0</v>
      </c>
      <c r="P18" s="62" t="n">
        <v>13.0</v>
      </c>
      <c r="Q18" s="201" t="n">
        <v>2.0</v>
      </c>
      <c r="R18" s="204" t="n">
        <v>0.0</v>
      </c>
    </row>
    <row r="19" spans="1:18" s="40" customFormat="1" ht="15" customHeight="1" x14ac:dyDescent="0.25">
      <c r="A19" s="13" t="s">
        <v>147</v>
      </c>
      <c r="B19" s="359"/>
      <c r="C19" s="339"/>
      <c r="D19" s="121" t="s">
        <v>86</v>
      </c>
      <c r="E19" s="122" t="n">
        <v>2.0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2.0</v>
      </c>
      <c r="K19" s="125" t="n">
        <v>0.0</v>
      </c>
      <c r="L19" s="126" t="n">
        <v>0.0</v>
      </c>
      <c r="M19" s="127" t="n">
        <v>3.0</v>
      </c>
      <c r="N19" s="128" t="n">
        <v>0.0</v>
      </c>
      <c r="O19" s="128" t="n">
        <v>0.0</v>
      </c>
      <c r="P19" s="62" t="n">
        <v>3.0</v>
      </c>
      <c r="Q19" s="128" t="n">
        <v>0.0</v>
      </c>
      <c r="R19" s="129" t="n">
        <v>0.0</v>
      </c>
    </row>
    <row r="20" spans="1:18" s="40" customFormat="1" ht="15" customHeight="1" thickBot="1" x14ac:dyDescent="0.3">
      <c r="A20" s="73"/>
      <c r="B20" s="359"/>
      <c r="C20" s="340"/>
      <c r="D20" s="186" t="s">
        <v>13</v>
      </c>
      <c r="E20" s="187" t="n">
        <f t="shared" ref="E20:R20" si="3">SUM(E18:E19)</f>
        <v>10.0</v>
      </c>
      <c r="F20" s="189" t="n">
        <f t="shared" si="3"/>
        <v>1.0</v>
      </c>
      <c r="G20" s="189" t="n">
        <f t="shared" si="3"/>
        <v>1.0</v>
      </c>
      <c r="H20" s="189" t="n">
        <f t="shared" si="3"/>
        <v>1.0</v>
      </c>
      <c r="I20" s="190" t="n">
        <f t="shared" si="3"/>
        <v>0.0</v>
      </c>
      <c r="J20" s="135" t="n">
        <f t="shared" si="3"/>
        <v>12.0</v>
      </c>
      <c r="K20" s="191" t="n">
        <f t="shared" si="3"/>
        <v>1.0</v>
      </c>
      <c r="L20" s="192" t="n">
        <f t="shared" si="3"/>
        <v>0.0</v>
      </c>
      <c r="M20" s="193" t="n">
        <f t="shared" si="3"/>
        <v>12.0</v>
      </c>
      <c r="N20" s="194" t="n">
        <f t="shared" si="3"/>
        <v>2.0</v>
      </c>
      <c r="O20" s="194" t="n">
        <f t="shared" si="3"/>
        <v>2.0</v>
      </c>
      <c r="P20" s="52" t="n">
        <f t="shared" si="3"/>
        <v>16.0</v>
      </c>
      <c r="Q20" s="194" t="n">
        <f t="shared" si="3"/>
        <v>2.0</v>
      </c>
      <c r="R20" s="195" t="n">
        <f t="shared" si="3"/>
        <v>0.0</v>
      </c>
    </row>
    <row r="21" spans="1:18" s="40" customFormat="1" ht="15" customHeight="1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r="22" spans="1:18" s="40" customFormat="1" ht="15" customHeight="1" x14ac:dyDescent="0.25">
      <c r="A22" s="13" t="s">
        <v>147</v>
      </c>
      <c r="B22" s="359"/>
      <c r="C22" s="341" t="s">
        <v>53</v>
      </c>
      <c r="D22" s="152" t="s">
        <v>88</v>
      </c>
      <c r="E22" s="153" t="n">
        <v>2.0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2.0</v>
      </c>
      <c r="K22" s="156" t="n">
        <v>0.0</v>
      </c>
      <c r="L22" s="157" t="n">
        <v>0.0</v>
      </c>
      <c r="M22" s="158" t="n">
        <v>2.0</v>
      </c>
      <c r="N22" s="159" t="n">
        <v>0.0</v>
      </c>
      <c r="O22" s="159" t="n">
        <v>0.0</v>
      </c>
      <c r="P22" s="62" t="n">
        <v>2.0</v>
      </c>
      <c r="Q22" s="159" t="n">
        <v>0.0</v>
      </c>
      <c r="R22" s="185" t="n">
        <v>0.0</v>
      </c>
    </row>
    <row r="23" spans="1:18" s="40" customFormat="1" ht="15" customHeight="1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r="24" spans="1:18" s="40" customFormat="1" ht="15" customHeight="1" thickBot="1" x14ac:dyDescent="0.3">
      <c r="A24" s="73"/>
      <c r="B24" s="359"/>
      <c r="C24" s="340"/>
      <c r="D24" s="186" t="s">
        <v>13</v>
      </c>
      <c r="E24" s="187" t="n">
        <f t="shared" ref="E24:R24" si="4">SUM(E22:E23)</f>
        <v>3.0</v>
      </c>
      <c r="F24" s="189" t="n">
        <f t="shared" si="4"/>
        <v>0.0</v>
      </c>
      <c r="G24" s="189" t="n">
        <f t="shared" si="4"/>
        <v>0.0</v>
      </c>
      <c r="H24" s="189" t="n">
        <f t="shared" si="4"/>
        <v>0.0</v>
      </c>
      <c r="I24" s="190" t="n">
        <f t="shared" si="4"/>
        <v>0.0</v>
      </c>
      <c r="J24" s="135" t="n">
        <f t="shared" si="4"/>
        <v>3.0</v>
      </c>
      <c r="K24" s="191" t="n">
        <f t="shared" si="4"/>
        <v>0.0</v>
      </c>
      <c r="L24" s="192" t="n">
        <f t="shared" si="4"/>
        <v>0.0</v>
      </c>
      <c r="M24" s="193" t="n">
        <f t="shared" si="4"/>
        <v>3.0</v>
      </c>
      <c r="N24" s="194" t="n">
        <f t="shared" si="4"/>
        <v>0.0</v>
      </c>
      <c r="O24" s="194" t="n">
        <f t="shared" si="4"/>
        <v>0.0</v>
      </c>
      <c r="P24" s="52" t="n">
        <f t="shared" si="4"/>
        <v>3.0</v>
      </c>
      <c r="Q24" s="194" t="n">
        <f t="shared" si="4"/>
        <v>0.0</v>
      </c>
      <c r="R24" s="195" t="n">
        <f t="shared" si="4"/>
        <v>0.0</v>
      </c>
    </row>
    <row r="25" spans="1:18" s="40" customFormat="1" ht="15" customHeight="1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1.0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1.0</v>
      </c>
      <c r="K25" s="136" t="n">
        <v>0.0</v>
      </c>
      <c r="L25" s="137" t="n">
        <v>0.0</v>
      </c>
      <c r="M25" s="138" t="n">
        <v>1.0</v>
      </c>
      <c r="N25" s="139" t="n">
        <v>0.0</v>
      </c>
      <c r="O25" s="139" t="n">
        <v>0.0</v>
      </c>
      <c r="P25" s="102" t="n">
        <v>1.0</v>
      </c>
      <c r="Q25" s="139" t="n">
        <v>0.0</v>
      </c>
      <c r="R25" s="208" t="n">
        <v>0.0</v>
      </c>
    </row>
    <row r="26" spans="1:18" s="40" customFormat="1" ht="16.5" customHeight="1" x14ac:dyDescent="0.25">
      <c r="B26" s="359"/>
      <c r="C26" s="361" t="s">
        <v>99</v>
      </c>
      <c r="D26" s="362"/>
      <c r="E26" s="104" t="n">
        <f t="shared" ref="E26:R26" si="5">E25+E24+E21+E20+E17+E14+E13+E10</f>
        <v>48.0</v>
      </c>
      <c r="F26" s="105" t="n">
        <f t="shared" si="5"/>
        <v>3.0</v>
      </c>
      <c r="G26" s="105" t="n">
        <f t="shared" si="5"/>
        <v>4.0</v>
      </c>
      <c r="H26" s="105" t="n">
        <f t="shared" si="5"/>
        <v>3.0</v>
      </c>
      <c r="I26" s="105" t="n">
        <f t="shared" si="5"/>
        <v>1.0</v>
      </c>
      <c r="J26" s="105" t="n">
        <f t="shared" si="5"/>
        <v>52.0</v>
      </c>
      <c r="K26" s="105" t="n">
        <f t="shared" si="5"/>
        <v>3.0</v>
      </c>
      <c r="L26" s="106" t="n">
        <f t="shared" si="5"/>
        <v>2.0</v>
      </c>
      <c r="M26" s="104" t="n">
        <f t="shared" si="5"/>
        <v>60.0</v>
      </c>
      <c r="N26" s="105" t="n">
        <f t="shared" si="5"/>
        <v>4.0</v>
      </c>
      <c r="O26" s="105" t="n">
        <f t="shared" si="5"/>
        <v>5.0</v>
      </c>
      <c r="P26" s="105" t="n">
        <f t="shared" si="5"/>
        <v>69.0</v>
      </c>
      <c r="Q26" s="105" t="n">
        <f t="shared" si="5"/>
        <v>4.0</v>
      </c>
      <c r="R26" s="106" t="n">
        <f t="shared" si="5"/>
        <v>2.0</v>
      </c>
    </row>
    <row r="27" spans="1:18" s="40" customFormat="1" ht="15" customHeight="1" thickBot="1" x14ac:dyDescent="0.3">
      <c r="B27" s="360"/>
      <c r="C27" s="344" t="s">
        <v>100</v>
      </c>
      <c r="D27" s="357"/>
      <c r="E27" s="274" t="n">
        <f>IF(ISERROR(E26/(E26+F26+G26)),0,E26/(E26+F26+G26))</f>
        <v>0.8727272727272727</v>
      </c>
      <c r="F27" s="275" t="n">
        <f>IF(ISERROR(F26/(E26+F26+G26)),0,F26/(E26+F26+G26))</f>
        <v>0.05454545454545454</v>
      </c>
      <c r="G27" s="276" t="n">
        <f>IF(1-E27-F27=1,IF(G26=0,0,1),1-E27-F27)</f>
        <v>0.07272727272727278</v>
      </c>
      <c r="H27" s="276" t="n">
        <f>IF(ISERROR(H26/G26),0,H26/G26)</f>
        <v>0.75</v>
      </c>
      <c r="I27" s="276" t="n">
        <f>IF(1-H27=1,IF(I26=0,0,1),1-H27)</f>
        <v>0.25</v>
      </c>
      <c r="J27" s="276"/>
      <c r="K27" s="276" t="n">
        <f>IF(ISERROR(K26/J26),0,K26/J26)</f>
        <v>0.057692307692307696</v>
      </c>
      <c r="L27" s="277" t="n">
        <f>IF(ISERROR(L26/J26),0,L26/J26)</f>
        <v>0.038461538461538464</v>
      </c>
      <c r="M27" s="274" t="n">
        <f>IF(ISERROR(M26/P26),0,M26/P26)</f>
        <v>0.8695652173913043</v>
      </c>
      <c r="N27" s="276" t="n">
        <f>IF(ISERROR(N26/P26),0,N26/P26)</f>
        <v>0.057971014492753624</v>
      </c>
      <c r="O27" s="276" t="n">
        <f>IF(1-M27-N27=1,IF(O26=0,0,1),1-M27-N27)</f>
        <v>0.07246376811594205</v>
      </c>
      <c r="P27" s="276"/>
      <c r="Q27" s="276" t="n">
        <f>IF(ISERROR(Q26/P26),0,Q26/P26)</f>
        <v>0.057971014492753624</v>
      </c>
      <c r="R27" s="278" t="n">
        <f>IF(ISERROR(R26/P26),0,R26/P26)</f>
        <v>0.028985507246376812</v>
      </c>
    </row>
    <row r="28" spans="1:18" s="40" customFormat="1" ht="15.75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r="29" spans="1:18" s="209" customFormat="1" ht="16.5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r="30" spans="1:18" s="40" customFormat="1" ht="15.75" thickBot="1" x14ac:dyDescent="0.3"/>
    <row r="31" spans="1:18" s="40" customFormat="1" ht="15.75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r="32" spans="1:18" s="40" customFormat="1" ht="15" customHeight="1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r="33" spans="1:18" s="40" customFormat="1" ht="96.75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r="34" spans="1:18" s="40" customFormat="1" ht="15.75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40" customFormat="1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64.0</v>
      </c>
      <c r="F35" s="154" t="n">
        <v>11.0</v>
      </c>
      <c r="G35" s="154" t="n">
        <v>3.0</v>
      </c>
      <c r="H35" s="154" t="n">
        <v>1.0</v>
      </c>
      <c r="I35" s="155" t="n">
        <v>2.0</v>
      </c>
      <c r="J35" s="154" t="n">
        <v>77.0</v>
      </c>
      <c r="K35" s="156" t="n">
        <v>2.0</v>
      </c>
      <c r="L35" s="157" t="n">
        <v>6.0</v>
      </c>
      <c r="M35" s="158" t="n">
        <v>103.0</v>
      </c>
      <c r="N35" s="159" t="n">
        <v>14.0</v>
      </c>
      <c r="O35" s="159" t="n">
        <v>6.0</v>
      </c>
      <c r="P35" s="62" t="n">
        <v>123.0</v>
      </c>
      <c r="Q35" s="185" t="n">
        <v>4.0</v>
      </c>
      <c r="R35" s="185" t="n">
        <v>9.0</v>
      </c>
    </row>
    <row r="36" spans="1:18" s="40" customFormat="1" x14ac:dyDescent="0.25">
      <c r="A36" s="13" t="s">
        <v>147</v>
      </c>
      <c r="B36" s="359"/>
      <c r="C36" s="339"/>
      <c r="D36" s="121" t="s">
        <v>83</v>
      </c>
      <c r="E36" s="122" t="n">
        <v>24.0</v>
      </c>
      <c r="F36" s="123" t="n">
        <v>8.0</v>
      </c>
      <c r="G36" s="123" t="n">
        <v>1.0</v>
      </c>
      <c r="H36" s="123" t="n">
        <v>1.0</v>
      </c>
      <c r="I36" s="124" t="n">
        <v>0.0</v>
      </c>
      <c r="J36" s="123" t="n">
        <v>33.0</v>
      </c>
      <c r="K36" s="125" t="n">
        <v>0.0</v>
      </c>
      <c r="L36" s="126" t="n">
        <v>1.0</v>
      </c>
      <c r="M36" s="127" t="n">
        <v>36.0</v>
      </c>
      <c r="N36" s="128" t="n">
        <v>13.0</v>
      </c>
      <c r="O36" s="128" t="n">
        <v>1.0</v>
      </c>
      <c r="P36" s="62" t="n">
        <v>50.0</v>
      </c>
      <c r="Q36" s="129" t="n">
        <v>0.0</v>
      </c>
      <c r="R36" s="129" t="n">
        <v>1.0</v>
      </c>
    </row>
    <row r="37" spans="1:18" s="40" customFormat="1" ht="15.75" thickBot="1" x14ac:dyDescent="0.3">
      <c r="A37" s="73"/>
      <c r="B37" s="359"/>
      <c r="C37" s="340"/>
      <c r="D37" s="186" t="s">
        <v>13</v>
      </c>
      <c r="E37" s="187" t="n">
        <f t="shared" ref="E37:R37" si="6">SUM(E35:E36)</f>
        <v>88.0</v>
      </c>
      <c r="F37" s="188" t="n">
        <f t="shared" si="6"/>
        <v>19.0</v>
      </c>
      <c r="G37" s="188" t="n">
        <f t="shared" si="6"/>
        <v>4.0</v>
      </c>
      <c r="H37" s="189" t="n">
        <f t="shared" si="6"/>
        <v>2.0</v>
      </c>
      <c r="I37" s="190" t="n">
        <f t="shared" si="6"/>
        <v>2.0</v>
      </c>
      <c r="J37" s="135" t="n">
        <f t="shared" si="6"/>
        <v>110.0</v>
      </c>
      <c r="K37" s="191" t="n">
        <f t="shared" si="6"/>
        <v>2.0</v>
      </c>
      <c r="L37" s="192" t="n">
        <f t="shared" si="6"/>
        <v>7.0</v>
      </c>
      <c r="M37" s="193" t="n">
        <f t="shared" si="6"/>
        <v>139.0</v>
      </c>
      <c r="N37" s="194" t="n">
        <f t="shared" si="6"/>
        <v>27.0</v>
      </c>
      <c r="O37" s="194" t="n">
        <f t="shared" si="6"/>
        <v>7.0</v>
      </c>
      <c r="P37" s="52" t="n">
        <f t="shared" si="6"/>
        <v>173.0</v>
      </c>
      <c r="Q37" s="195" t="n">
        <f t="shared" si="6"/>
        <v>4.0</v>
      </c>
      <c r="R37" s="195" t="n">
        <f t="shared" si="6"/>
        <v>10.0</v>
      </c>
    </row>
    <row r="38" spans="1:18" s="40" customFormat="1" x14ac:dyDescent="0.25">
      <c r="A38" s="13" t="s">
        <v>147</v>
      </c>
      <c r="B38" s="359"/>
      <c r="C38" s="341" t="s">
        <v>49</v>
      </c>
      <c r="D38" s="152" t="s">
        <v>49</v>
      </c>
      <c r="E38" s="153" t="n">
        <v>40.0</v>
      </c>
      <c r="F38" s="196" t="n">
        <v>6.0</v>
      </c>
      <c r="G38" s="196" t="n">
        <v>4.0</v>
      </c>
      <c r="H38" s="154" t="n">
        <v>4.0</v>
      </c>
      <c r="I38" s="155" t="n">
        <v>0.0</v>
      </c>
      <c r="J38" s="114" t="n">
        <v>48.0</v>
      </c>
      <c r="K38" s="156" t="n">
        <v>1.0</v>
      </c>
      <c r="L38" s="157" t="n">
        <v>6.0</v>
      </c>
      <c r="M38" s="158" t="n">
        <v>49.0</v>
      </c>
      <c r="N38" s="159" t="n">
        <v>8.0</v>
      </c>
      <c r="O38" s="159" t="n">
        <v>7.0</v>
      </c>
      <c r="P38" s="62" t="n">
        <v>64.0</v>
      </c>
      <c r="Q38" s="185" t="n">
        <v>3.0</v>
      </c>
      <c r="R38" s="185" t="n">
        <v>7.0</v>
      </c>
    </row>
    <row r="39" spans="1:18" s="40" customFormat="1" x14ac:dyDescent="0.25">
      <c r="A39" s="13" t="s">
        <v>147</v>
      </c>
      <c r="B39" s="359"/>
      <c r="C39" s="339"/>
      <c r="D39" s="197" t="s">
        <v>84</v>
      </c>
      <c r="E39" s="122" t="n">
        <v>5.0</v>
      </c>
      <c r="F39" s="198" t="n">
        <v>0.0</v>
      </c>
      <c r="G39" s="198" t="n">
        <v>2.0</v>
      </c>
      <c r="H39" s="123" t="n">
        <v>2.0</v>
      </c>
      <c r="I39" s="124" t="n">
        <v>0.0</v>
      </c>
      <c r="J39" s="123" t="n">
        <v>7.0</v>
      </c>
      <c r="K39" s="125" t="n">
        <v>1.0</v>
      </c>
      <c r="L39" s="126" t="n">
        <v>0.0</v>
      </c>
      <c r="M39" s="127" t="n">
        <v>7.0</v>
      </c>
      <c r="N39" s="128" t="n">
        <v>0.0</v>
      </c>
      <c r="O39" s="128" t="n">
        <v>2.0</v>
      </c>
      <c r="P39" s="62" t="n">
        <v>9.0</v>
      </c>
      <c r="Q39" s="129" t="n">
        <v>1.0</v>
      </c>
      <c r="R39" s="129" t="n">
        <v>0.0</v>
      </c>
    </row>
    <row r="40" spans="1:18" s="40" customFormat="1" ht="15.75" thickBot="1" x14ac:dyDescent="0.3">
      <c r="A40" s="73"/>
      <c r="B40" s="359"/>
      <c r="C40" s="340"/>
      <c r="D40" s="186" t="s">
        <v>13</v>
      </c>
      <c r="E40" s="187" t="n">
        <f t="shared" ref="E40:R40" si="7">SUM(E38:E39)</f>
        <v>45.0</v>
      </c>
      <c r="F40" s="188" t="n">
        <f t="shared" si="7"/>
        <v>6.0</v>
      </c>
      <c r="G40" s="188" t="n">
        <f t="shared" si="7"/>
        <v>6.0</v>
      </c>
      <c r="H40" s="189" t="n">
        <f t="shared" si="7"/>
        <v>6.0</v>
      </c>
      <c r="I40" s="190" t="n">
        <f t="shared" si="7"/>
        <v>0.0</v>
      </c>
      <c r="J40" s="135" t="n">
        <f t="shared" si="7"/>
        <v>55.0</v>
      </c>
      <c r="K40" s="191" t="n">
        <f t="shared" si="7"/>
        <v>2.0</v>
      </c>
      <c r="L40" s="192" t="n">
        <f t="shared" si="7"/>
        <v>6.0</v>
      </c>
      <c r="M40" s="193" t="n">
        <f t="shared" si="7"/>
        <v>56.0</v>
      </c>
      <c r="N40" s="194" t="n">
        <f t="shared" si="7"/>
        <v>8.0</v>
      </c>
      <c r="O40" s="194" t="n">
        <f t="shared" si="7"/>
        <v>9.0</v>
      </c>
      <c r="P40" s="52" t="n">
        <f t="shared" si="7"/>
        <v>73.0</v>
      </c>
      <c r="Q40" s="195" t="n">
        <f t="shared" si="7"/>
        <v>4.0</v>
      </c>
      <c r="R40" s="195" t="n">
        <f t="shared" si="7"/>
        <v>7.0</v>
      </c>
    </row>
    <row r="41" spans="1:18" s="40" customFormat="1" ht="15.75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54.0</v>
      </c>
      <c r="F41" s="189" t="n">
        <v>8.0</v>
      </c>
      <c r="G41" s="189" t="n">
        <v>4.0</v>
      </c>
      <c r="H41" s="189" t="n">
        <v>2.0</v>
      </c>
      <c r="I41" s="190" t="n">
        <v>2.0</v>
      </c>
      <c r="J41" s="146" t="n">
        <v>66.0</v>
      </c>
      <c r="K41" s="191" t="n">
        <v>5.0</v>
      </c>
      <c r="L41" s="192" t="n">
        <v>7.0</v>
      </c>
      <c r="M41" s="193" t="n">
        <v>83.0</v>
      </c>
      <c r="N41" s="194" t="n">
        <v>10.0</v>
      </c>
      <c r="O41" s="194" t="n">
        <v>6.0</v>
      </c>
      <c r="P41" s="52" t="n">
        <v>99.0</v>
      </c>
      <c r="Q41" s="195" t="n">
        <v>8.0</v>
      </c>
      <c r="R41" s="195" t="n">
        <v>9.0</v>
      </c>
    </row>
    <row r="42" spans="1:18" s="40" customFormat="1" x14ac:dyDescent="0.25">
      <c r="A42" s="13" t="s">
        <v>147</v>
      </c>
      <c r="B42" s="359"/>
      <c r="C42" s="341" t="s">
        <v>51</v>
      </c>
      <c r="D42" s="152" t="s">
        <v>85</v>
      </c>
      <c r="E42" s="153" t="n">
        <v>60.0</v>
      </c>
      <c r="F42" s="154" t="n">
        <v>4.0</v>
      </c>
      <c r="G42" s="154" t="n">
        <v>4.0</v>
      </c>
      <c r="H42" s="154" t="n">
        <v>4.0</v>
      </c>
      <c r="I42" s="155" t="n">
        <v>0.0</v>
      </c>
      <c r="J42" s="114" t="n">
        <v>41.0</v>
      </c>
      <c r="K42" s="156" t="n">
        <v>4.0</v>
      </c>
      <c r="L42" s="157" t="n">
        <v>1.0</v>
      </c>
      <c r="M42" s="200" t="n">
        <v>62.0</v>
      </c>
      <c r="N42" s="201" t="n">
        <v>4.0</v>
      </c>
      <c r="O42" s="201" t="n">
        <v>5.0</v>
      </c>
      <c r="P42" s="62" t="n">
        <v>71.0</v>
      </c>
      <c r="Q42" s="185" t="n">
        <v>6.0</v>
      </c>
      <c r="R42" s="185" t="n">
        <v>2.0</v>
      </c>
    </row>
    <row r="43" spans="1:18" s="40" customFormat="1" x14ac:dyDescent="0.25">
      <c r="A43" s="13" t="s">
        <v>147</v>
      </c>
      <c r="B43" s="359"/>
      <c r="C43" s="339"/>
      <c r="D43" s="197" t="s">
        <v>51</v>
      </c>
      <c r="E43" s="122" t="n">
        <v>94.0</v>
      </c>
      <c r="F43" s="123" t="n">
        <v>9.0</v>
      </c>
      <c r="G43" s="123" t="n">
        <v>7.0</v>
      </c>
      <c r="H43" s="123" t="n">
        <v>4.0</v>
      </c>
      <c r="I43" s="124" t="n">
        <v>3.0</v>
      </c>
      <c r="J43" s="123" t="n">
        <v>92.0</v>
      </c>
      <c r="K43" s="125" t="n">
        <v>5.0</v>
      </c>
      <c r="L43" s="126" t="n">
        <v>4.0</v>
      </c>
      <c r="M43" s="127" t="n">
        <v>114.0</v>
      </c>
      <c r="N43" s="128" t="n">
        <v>10.0</v>
      </c>
      <c r="O43" s="128" t="n">
        <v>8.0</v>
      </c>
      <c r="P43" s="62" t="n">
        <v>132.0</v>
      </c>
      <c r="Q43" s="129" t="n">
        <v>5.0</v>
      </c>
      <c r="R43" s="129" t="n">
        <v>6.0</v>
      </c>
    </row>
    <row r="44" spans="1:18" s="40" customFormat="1" ht="15.75" thickBot="1" x14ac:dyDescent="0.3">
      <c r="A44" s="73"/>
      <c r="B44" s="359"/>
      <c r="C44" s="340"/>
      <c r="D44" s="186" t="s">
        <v>13</v>
      </c>
      <c r="E44" s="187" t="n">
        <f t="shared" ref="E44:R44" si="8">SUM(E42:E43)</f>
        <v>154.0</v>
      </c>
      <c r="F44" s="189" t="n">
        <f t="shared" si="8"/>
        <v>13.0</v>
      </c>
      <c r="G44" s="189" t="n">
        <f t="shared" si="8"/>
        <v>11.0</v>
      </c>
      <c r="H44" s="189" t="n">
        <f t="shared" si="8"/>
        <v>8.0</v>
      </c>
      <c r="I44" s="190" t="n">
        <f t="shared" si="8"/>
        <v>3.0</v>
      </c>
      <c r="J44" s="135" t="n">
        <f t="shared" si="8"/>
        <v>133.0</v>
      </c>
      <c r="K44" s="191" t="n">
        <f t="shared" si="8"/>
        <v>9.0</v>
      </c>
      <c r="L44" s="192" t="n">
        <f t="shared" si="8"/>
        <v>5.0</v>
      </c>
      <c r="M44" s="193" t="n">
        <f t="shared" si="8"/>
        <v>176.0</v>
      </c>
      <c r="N44" s="194" t="n">
        <f t="shared" si="8"/>
        <v>14.0</v>
      </c>
      <c r="O44" s="194" t="n">
        <f t="shared" si="8"/>
        <v>13.0</v>
      </c>
      <c r="P44" s="52" t="n">
        <f t="shared" si="8"/>
        <v>203.0</v>
      </c>
      <c r="Q44" s="195" t="n">
        <f t="shared" si="8"/>
        <v>11.0</v>
      </c>
      <c r="R44" s="195" t="n">
        <f t="shared" si="8"/>
        <v>8.0</v>
      </c>
    </row>
    <row r="45" spans="1:18" s="40" customFormat="1" x14ac:dyDescent="0.25">
      <c r="A45" s="13" t="s">
        <v>147</v>
      </c>
      <c r="B45" s="359"/>
      <c r="C45" s="341" t="s">
        <v>52</v>
      </c>
      <c r="D45" s="152" t="s">
        <v>52</v>
      </c>
      <c r="E45" s="153" t="n">
        <v>68.0</v>
      </c>
      <c r="F45" s="154" t="n">
        <v>12.0</v>
      </c>
      <c r="G45" s="154" t="n">
        <v>6.0</v>
      </c>
      <c r="H45" s="154" t="n">
        <v>5.0</v>
      </c>
      <c r="I45" s="155" t="n">
        <v>1.0</v>
      </c>
      <c r="J45" s="114" t="n">
        <v>86.0</v>
      </c>
      <c r="K45" s="202" t="n">
        <v>4.0</v>
      </c>
      <c r="L45" s="203" t="n">
        <v>10.0</v>
      </c>
      <c r="M45" s="158" t="n">
        <v>95.0</v>
      </c>
      <c r="N45" s="159" t="n">
        <v>19.0</v>
      </c>
      <c r="O45" s="159" t="n">
        <v>7.0</v>
      </c>
      <c r="P45" s="62" t="n">
        <v>121.0</v>
      </c>
      <c r="Q45" s="201" t="n">
        <v>4.0</v>
      </c>
      <c r="R45" s="204" t="n">
        <v>13.0</v>
      </c>
    </row>
    <row r="46" spans="1:18" s="40" customFormat="1" x14ac:dyDescent="0.25">
      <c r="A46" s="13" t="s">
        <v>147</v>
      </c>
      <c r="B46" s="359"/>
      <c r="C46" s="339"/>
      <c r="D46" s="121" t="s">
        <v>86</v>
      </c>
      <c r="E46" s="122" t="n">
        <v>30.0</v>
      </c>
      <c r="F46" s="123" t="n">
        <v>2.0</v>
      </c>
      <c r="G46" s="123" t="n">
        <v>1.0</v>
      </c>
      <c r="H46" s="123" t="n">
        <v>1.0</v>
      </c>
      <c r="I46" s="124" t="n">
        <v>0.0</v>
      </c>
      <c r="J46" s="123" t="n">
        <v>32.0</v>
      </c>
      <c r="K46" s="125" t="n">
        <v>1.0</v>
      </c>
      <c r="L46" s="126" t="n">
        <v>0.0</v>
      </c>
      <c r="M46" s="127" t="n">
        <v>47.0</v>
      </c>
      <c r="N46" s="128" t="n">
        <v>3.0</v>
      </c>
      <c r="O46" s="128" t="n">
        <v>2.0</v>
      </c>
      <c r="P46" s="62" t="n">
        <v>52.0</v>
      </c>
      <c r="Q46" s="128" t="n">
        <v>2.0</v>
      </c>
      <c r="R46" s="129" t="n">
        <v>0.0</v>
      </c>
    </row>
    <row r="47" spans="1:18" s="40" customFormat="1" ht="15.75" thickBot="1" x14ac:dyDescent="0.3">
      <c r="A47" s="73"/>
      <c r="B47" s="359"/>
      <c r="C47" s="340"/>
      <c r="D47" s="186" t="s">
        <v>13</v>
      </c>
      <c r="E47" s="187" t="n">
        <f t="shared" ref="E47:R47" si="9">SUM(E45:E46)</f>
        <v>98.0</v>
      </c>
      <c r="F47" s="189" t="n">
        <f t="shared" si="9"/>
        <v>14.0</v>
      </c>
      <c r="G47" s="189" t="n">
        <f t="shared" si="9"/>
        <v>7.0</v>
      </c>
      <c r="H47" s="189" t="n">
        <f t="shared" si="9"/>
        <v>6.0</v>
      </c>
      <c r="I47" s="190" t="n">
        <f t="shared" si="9"/>
        <v>1.0</v>
      </c>
      <c r="J47" s="135" t="n">
        <f t="shared" si="9"/>
        <v>118.0</v>
      </c>
      <c r="K47" s="191" t="n">
        <f t="shared" si="9"/>
        <v>5.0</v>
      </c>
      <c r="L47" s="192" t="n">
        <f t="shared" si="9"/>
        <v>10.0</v>
      </c>
      <c r="M47" s="193" t="n">
        <f t="shared" si="9"/>
        <v>142.0</v>
      </c>
      <c r="N47" s="194" t="n">
        <f t="shared" si="9"/>
        <v>22.0</v>
      </c>
      <c r="O47" s="194" t="n">
        <f t="shared" si="9"/>
        <v>9.0</v>
      </c>
      <c r="P47" s="52" t="n">
        <f t="shared" si="9"/>
        <v>173.0</v>
      </c>
      <c r="Q47" s="194" t="n">
        <f t="shared" si="9"/>
        <v>6.0</v>
      </c>
      <c r="R47" s="195" t="n">
        <f t="shared" si="9"/>
        <v>13.0</v>
      </c>
    </row>
    <row r="48" spans="1:18" s="40" customFormat="1" ht="15.75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31.0</v>
      </c>
      <c r="F48" s="189" t="n">
        <v>4.0</v>
      </c>
      <c r="G48" s="189" t="n">
        <v>1.0</v>
      </c>
      <c r="H48" s="189" t="n">
        <v>1.0</v>
      </c>
      <c r="I48" s="190" t="n">
        <v>0.0</v>
      </c>
      <c r="J48" s="146" t="n">
        <v>35.0</v>
      </c>
      <c r="K48" s="191" t="n">
        <v>0.0</v>
      </c>
      <c r="L48" s="192" t="n">
        <v>3.0</v>
      </c>
      <c r="M48" s="193" t="n">
        <v>46.0</v>
      </c>
      <c r="N48" s="194" t="n">
        <v>5.0</v>
      </c>
      <c r="O48" s="194" t="n">
        <v>2.0</v>
      </c>
      <c r="P48" s="52" t="n">
        <v>53.0</v>
      </c>
      <c r="Q48" s="194" t="n">
        <v>0.0</v>
      </c>
      <c r="R48" s="195" t="n">
        <v>4.0</v>
      </c>
    </row>
    <row r="49" spans="1:18" s="40" customFormat="1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11.0</v>
      </c>
      <c r="F49" s="154" t="n">
        <v>2.0</v>
      </c>
      <c r="G49" s="154" t="n">
        <v>1.0</v>
      </c>
      <c r="H49" s="154" t="n">
        <v>1.0</v>
      </c>
      <c r="I49" s="155" t="n">
        <v>0.0</v>
      </c>
      <c r="J49" s="114" t="n">
        <v>14.0</v>
      </c>
      <c r="K49" s="156" t="n">
        <v>1.0</v>
      </c>
      <c r="L49" s="157" t="n">
        <v>2.0</v>
      </c>
      <c r="M49" s="158" t="n">
        <v>19.0</v>
      </c>
      <c r="N49" s="159" t="n">
        <v>2.0</v>
      </c>
      <c r="O49" s="159" t="n">
        <v>1.0</v>
      </c>
      <c r="P49" s="62" t="n">
        <v>22.0</v>
      </c>
      <c r="Q49" s="159" t="n">
        <v>1.0</v>
      </c>
      <c r="R49" s="185" t="n">
        <v>2.0</v>
      </c>
    </row>
    <row r="50" spans="1:18" s="40" customFormat="1" x14ac:dyDescent="0.25">
      <c r="A50" s="13" t="s">
        <v>147</v>
      </c>
      <c r="B50" s="359"/>
      <c r="C50" s="339"/>
      <c r="D50" s="121" t="s">
        <v>53</v>
      </c>
      <c r="E50" s="122" t="n">
        <v>10.0</v>
      </c>
      <c r="F50" s="123" t="n">
        <v>2.0</v>
      </c>
      <c r="G50" s="123" t="n">
        <v>0.0</v>
      </c>
      <c r="H50" s="123" t="n">
        <v>0.0</v>
      </c>
      <c r="I50" s="124" t="n">
        <v>0.0</v>
      </c>
      <c r="J50" s="123" t="n">
        <v>12.0</v>
      </c>
      <c r="K50" s="125" t="n">
        <v>0.0</v>
      </c>
      <c r="L50" s="126" t="n">
        <v>0.0</v>
      </c>
      <c r="M50" s="127" t="n">
        <v>13.0</v>
      </c>
      <c r="N50" s="128" t="n">
        <v>2.0</v>
      </c>
      <c r="O50" s="128" t="n">
        <v>0.0</v>
      </c>
      <c r="P50" s="62" t="n">
        <v>15.0</v>
      </c>
      <c r="Q50" s="128" t="n">
        <v>0.0</v>
      </c>
      <c r="R50" s="129" t="n">
        <v>0.0</v>
      </c>
    </row>
    <row r="51" spans="1:18" s="40" customFormat="1" ht="15.75" thickBot="1" x14ac:dyDescent="0.3">
      <c r="A51" s="73"/>
      <c r="B51" s="359"/>
      <c r="C51" s="340"/>
      <c r="D51" s="186" t="s">
        <v>13</v>
      </c>
      <c r="E51" s="187" t="n">
        <f t="shared" ref="E51:R51" si="10">SUM(E49:E50)</f>
        <v>21.0</v>
      </c>
      <c r="F51" s="189" t="n">
        <f t="shared" si="10"/>
        <v>4.0</v>
      </c>
      <c r="G51" s="189" t="n">
        <f t="shared" si="10"/>
        <v>1.0</v>
      </c>
      <c r="H51" s="189" t="n">
        <f t="shared" si="10"/>
        <v>1.0</v>
      </c>
      <c r="I51" s="190" t="n">
        <f t="shared" si="10"/>
        <v>0.0</v>
      </c>
      <c r="J51" s="135" t="n">
        <f t="shared" si="10"/>
        <v>26.0</v>
      </c>
      <c r="K51" s="191" t="n">
        <f t="shared" si="10"/>
        <v>1.0</v>
      </c>
      <c r="L51" s="192" t="n">
        <f t="shared" si="10"/>
        <v>2.0</v>
      </c>
      <c r="M51" s="193" t="n">
        <f t="shared" si="10"/>
        <v>32.0</v>
      </c>
      <c r="N51" s="194" t="n">
        <f t="shared" si="10"/>
        <v>4.0</v>
      </c>
      <c r="O51" s="194" t="n">
        <f t="shared" si="10"/>
        <v>1.0</v>
      </c>
      <c r="P51" s="52" t="n">
        <f t="shared" si="10"/>
        <v>37.0</v>
      </c>
      <c r="Q51" s="194" t="n">
        <f t="shared" si="10"/>
        <v>1.0</v>
      </c>
      <c r="R51" s="195" t="n">
        <f t="shared" si="10"/>
        <v>2.0</v>
      </c>
    </row>
    <row r="52" spans="1:18" s="40" customFormat="1" ht="15.75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55.0</v>
      </c>
      <c r="F52" s="133" t="n">
        <v>9.0</v>
      </c>
      <c r="G52" s="133" t="n">
        <v>2.0</v>
      </c>
      <c r="H52" s="133" t="n">
        <v>0.0</v>
      </c>
      <c r="I52" s="134" t="n">
        <v>2.0</v>
      </c>
      <c r="J52" s="207" t="n">
        <v>66.0</v>
      </c>
      <c r="K52" s="136" t="n">
        <v>1.0</v>
      </c>
      <c r="L52" s="137" t="n">
        <v>5.0</v>
      </c>
      <c r="M52" s="138" t="n">
        <v>79.0</v>
      </c>
      <c r="N52" s="139" t="n">
        <v>19.0</v>
      </c>
      <c r="O52" s="139" t="n">
        <v>2.0</v>
      </c>
      <c r="P52" s="102" t="n">
        <v>100.0</v>
      </c>
      <c r="Q52" s="139" t="n">
        <v>1.0</v>
      </c>
      <c r="R52" s="208" t="n">
        <v>7.0</v>
      </c>
    </row>
    <row r="53" spans="1:18" s="40" customFormat="1" x14ac:dyDescent="0.25">
      <c r="B53" s="359"/>
      <c r="C53" s="361" t="s">
        <v>99</v>
      </c>
      <c r="D53" s="362"/>
      <c r="E53" s="104" t="n">
        <f t="shared" ref="E53:R53" si="11">E52+E51+E48+E47+E44+E41+E40+E37</f>
        <v>546.0</v>
      </c>
      <c r="F53" s="105" t="n">
        <f t="shared" si="11"/>
        <v>77.0</v>
      </c>
      <c r="G53" s="105" t="n">
        <f t="shared" si="11"/>
        <v>36.0</v>
      </c>
      <c r="H53" s="105" t="n">
        <f t="shared" si="11"/>
        <v>26.0</v>
      </c>
      <c r="I53" s="105" t="n">
        <f t="shared" si="11"/>
        <v>10.0</v>
      </c>
      <c r="J53" s="105" t="n">
        <f t="shared" si="11"/>
        <v>609.0</v>
      </c>
      <c r="K53" s="105" t="n">
        <f t="shared" si="11"/>
        <v>25.0</v>
      </c>
      <c r="L53" s="106" t="n">
        <f t="shared" si="11"/>
        <v>45.0</v>
      </c>
      <c r="M53" s="104" t="n">
        <f t="shared" si="11"/>
        <v>753.0</v>
      </c>
      <c r="N53" s="105" t="n">
        <f t="shared" si="11"/>
        <v>109.0</v>
      </c>
      <c r="O53" s="105" t="n">
        <f t="shared" si="11"/>
        <v>49.0</v>
      </c>
      <c r="P53" s="105" t="n">
        <f t="shared" si="11"/>
        <v>911.0</v>
      </c>
      <c r="Q53" s="105" t="n">
        <f t="shared" si="11"/>
        <v>35.0</v>
      </c>
      <c r="R53" s="106" t="n">
        <f t="shared" si="11"/>
        <v>60.0</v>
      </c>
    </row>
    <row r="54" spans="1:18" s="40" customFormat="1" ht="15.75" thickBot="1" x14ac:dyDescent="0.3">
      <c r="B54" s="360"/>
      <c r="C54" s="344" t="s">
        <v>100</v>
      </c>
      <c r="D54" s="357"/>
      <c r="E54" s="274" t="n">
        <f>IF(ISERROR(E53/(E53+F53+G53)),0,E53/(E53+F53+G53))</f>
        <v>0.8285280728376327</v>
      </c>
      <c r="F54" s="275" t="n">
        <f>IF(ISERROR(F53/(E53+F53+G53)),0,F53/(E53+F53+G53))</f>
        <v>0.11684370257966616</v>
      </c>
      <c r="G54" s="276" t="n">
        <f>IF(1-E54-F54=1,IF(G53=0,0,1),1-E54-F54)</f>
        <v>0.0546282245827011</v>
      </c>
      <c r="H54" s="276" t="n">
        <f>IF(ISERROR(H53/G53),0,H53/G53)</f>
        <v>0.7222222222222222</v>
      </c>
      <c r="I54" s="276" t="n">
        <f>IF(1-H54=1,IF(I53=0,0,1),1-H54)</f>
        <v>0.2777777777777778</v>
      </c>
      <c r="J54" s="276"/>
      <c r="K54" s="276" t="n">
        <f>IF(ISERROR(K53/J53),0,K53/J53)</f>
        <v>0.041050903119868636</v>
      </c>
      <c r="L54" s="277" t="n">
        <f>IF(ISERROR(L53/J53),0,L53/J53)</f>
        <v>0.07389162561576355</v>
      </c>
      <c r="M54" s="274" t="n">
        <f>IF(ISERROR(M53/P53),0,M53/P53)</f>
        <v>0.8265642151481888</v>
      </c>
      <c r="N54" s="276" t="n">
        <f>IF(ISERROR(N53/P53),0,N53/P53)</f>
        <v>0.11964873765093303</v>
      </c>
      <c r="O54" s="276" t="n">
        <f>IF(1-M54-N54=1,IF(O53=0,0,1),1-M54-N54)</f>
        <v>0.05378704720087818</v>
      </c>
      <c r="P54" s="276"/>
      <c r="Q54" s="276" t="n">
        <f>IF(ISERROR(Q53/P53),0,Q53/P53)</f>
        <v>0.038419319429198684</v>
      </c>
      <c r="R54" s="278" t="n">
        <f>IF(ISERROR(R53/P53),0,R53/P53)</f>
        <v>0.06586169045005488</v>
      </c>
    </row>
    <row r="55" spans="1:18" x14ac:dyDescent="0.25">
      <c r="A5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210" customFormat="1" ht="15.75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5.0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6.0</v>
      </c>
      <c r="K8" s="156" t="n">
        <v>0.0</v>
      </c>
      <c r="L8" s="157" t="n">
        <v>0.0</v>
      </c>
      <c r="M8" s="158" t="n">
        <v>6.0</v>
      </c>
      <c r="N8" s="159" t="n">
        <v>1.0</v>
      </c>
      <c r="O8" s="159" t="n">
        <v>0.0</v>
      </c>
      <c r="P8" s="62" t="n">
        <v>7.0</v>
      </c>
      <c r="Q8" s="159" t="n">
        <v>0.0</v>
      </c>
      <c r="R8" s="160" t="n">
        <v>0.0</v>
      </c>
    </row>
    <row r="9" spans="1:18" s="40" customFormat="1" ht="15.75" customHeight="1" x14ac:dyDescent="0.25">
      <c r="A9" s="13" t="s">
        <v>147</v>
      </c>
      <c r="B9" s="347"/>
      <c r="C9" s="364"/>
      <c r="D9" s="212" t="s">
        <v>103</v>
      </c>
      <c r="E9" s="122" t="n">
        <v>7.0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1.0</v>
      </c>
      <c r="L9" s="126" t="n">
        <v>2.0</v>
      </c>
      <c r="M9" s="127" t="n">
        <v>10.0</v>
      </c>
      <c r="N9" s="128" t="n">
        <v>0.0</v>
      </c>
      <c r="O9" s="128" t="n">
        <v>0.0</v>
      </c>
      <c r="P9" s="62" t="n">
        <v>10.0</v>
      </c>
      <c r="Q9" s="128" t="n">
        <v>2.0</v>
      </c>
      <c r="R9" s="130" t="n">
        <v>3.0</v>
      </c>
    </row>
    <row r="10" spans="1:18" s="40" customFormat="1" ht="15.75" thickBot="1" x14ac:dyDescent="0.3">
      <c r="A10" s="73"/>
      <c r="B10" s="347"/>
      <c r="C10" s="365"/>
      <c r="D10" s="186" t="s">
        <v>13</v>
      </c>
      <c r="E10" s="187" t="n">
        <f t="shared" ref="E10:R10" si="0">SUM(E8:E9)</f>
        <v>12.0</v>
      </c>
      <c r="F10" s="189" t="n">
        <f t="shared" si="0"/>
        <v>1.0</v>
      </c>
      <c r="G10" s="189" t="n">
        <f t="shared" si="0"/>
        <v>0.0</v>
      </c>
      <c r="H10" s="189" t="n">
        <f t="shared" si="0"/>
        <v>0.0</v>
      </c>
      <c r="I10" s="190" t="n">
        <f t="shared" si="0"/>
        <v>0.0</v>
      </c>
      <c r="J10" s="135" t="n">
        <f t="shared" si="0"/>
        <v>13.0</v>
      </c>
      <c r="K10" s="191" t="n">
        <f t="shared" si="0"/>
        <v>1.0</v>
      </c>
      <c r="L10" s="192" t="n">
        <f t="shared" si="0"/>
        <v>2.0</v>
      </c>
      <c r="M10" s="193" t="n">
        <f t="shared" si="0"/>
        <v>16.0</v>
      </c>
      <c r="N10" s="194" t="n">
        <f t="shared" si="0"/>
        <v>1.0</v>
      </c>
      <c r="O10" s="194" t="n">
        <f t="shared" si="0"/>
        <v>0.0</v>
      </c>
      <c r="P10" s="52" t="n">
        <f t="shared" si="0"/>
        <v>17.0</v>
      </c>
      <c r="Q10" s="194" t="n">
        <f t="shared" si="0"/>
        <v>2.0</v>
      </c>
      <c r="R10" s="213" t="n">
        <f t="shared" si="0"/>
        <v>3.0</v>
      </c>
    </row>
    <row r="11" spans="1:18" s="40" customFormat="1" x14ac:dyDescent="0.25">
      <c r="A11" s="13" t="s">
        <v>147</v>
      </c>
      <c r="B11" s="347"/>
      <c r="C11" s="341" t="s">
        <v>20</v>
      </c>
      <c r="D11" s="214" t="s">
        <v>69</v>
      </c>
      <c r="E11" s="153" t="n">
        <v>0.0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0.0</v>
      </c>
      <c r="K11" s="156" t="n">
        <v>0.0</v>
      </c>
      <c r="L11" s="157" t="n">
        <v>0.0</v>
      </c>
      <c r="M11" s="158" t="n">
        <v>0.0</v>
      </c>
      <c r="N11" s="159" t="n">
        <v>0.0</v>
      </c>
      <c r="O11" s="159" t="n">
        <v>0.0</v>
      </c>
      <c r="P11" s="62" t="n">
        <v>0.0</v>
      </c>
      <c r="Q11" s="159" t="n">
        <v>0.0</v>
      </c>
      <c r="R11" s="160" t="n">
        <v>0.0</v>
      </c>
    </row>
    <row r="12" spans="1:18" s="40" customFormat="1" x14ac:dyDescent="0.25">
      <c r="A12" s="13" t="s">
        <v>147</v>
      </c>
      <c r="B12" s="347"/>
      <c r="C12" s="339"/>
      <c r="D12" s="197" t="s">
        <v>20</v>
      </c>
      <c r="E12" s="122" t="n">
        <v>3.0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0.0</v>
      </c>
      <c r="M12" s="127" t="n">
        <v>5.0</v>
      </c>
      <c r="N12" s="128" t="n">
        <v>0.0</v>
      </c>
      <c r="O12" s="128" t="n">
        <v>0.0</v>
      </c>
      <c r="P12" s="62" t="n">
        <v>5.0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86" t="s">
        <v>13</v>
      </c>
      <c r="E13" s="187" t="n">
        <f t="shared" ref="E13:R13" si="1">SUM(E11:E12)</f>
        <v>3.0</v>
      </c>
      <c r="F13" s="189" t="n">
        <f t="shared" si="1"/>
        <v>0.0</v>
      </c>
      <c r="G13" s="189" t="n">
        <f t="shared" si="1"/>
        <v>0.0</v>
      </c>
      <c r="H13" s="189" t="n">
        <f t="shared" si="1"/>
        <v>0.0</v>
      </c>
      <c r="I13" s="190" t="n">
        <f t="shared" si="1"/>
        <v>0.0</v>
      </c>
      <c r="J13" s="135" t="n">
        <f t="shared" si="1"/>
        <v>3.0</v>
      </c>
      <c r="K13" s="191" t="n">
        <f t="shared" si="1"/>
        <v>0.0</v>
      </c>
      <c r="L13" s="192" t="n">
        <f t="shared" si="1"/>
        <v>0.0</v>
      </c>
      <c r="M13" s="193" t="n">
        <f t="shared" si="1"/>
        <v>5.0</v>
      </c>
      <c r="N13" s="194" t="n">
        <f t="shared" si="1"/>
        <v>0.0</v>
      </c>
      <c r="O13" s="194" t="n">
        <f t="shared" si="1"/>
        <v>0.0</v>
      </c>
      <c r="P13" s="52" t="n">
        <f t="shared" si="1"/>
        <v>5.0</v>
      </c>
      <c r="Q13" s="194" t="n">
        <f t="shared" si="1"/>
        <v>0.0</v>
      </c>
      <c r="R13" s="213" t="n">
        <f t="shared" si="1"/>
        <v>0.0</v>
      </c>
    </row>
    <row r="14" spans="1:18" s="40" customFormat="1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1.0</v>
      </c>
      <c r="G14" s="154" t="n">
        <v>0.0</v>
      </c>
      <c r="H14" s="154" t="n">
        <v>0.0</v>
      </c>
      <c r="I14" s="155" t="n">
        <v>0.0</v>
      </c>
      <c r="J14" s="114" t="n">
        <v>3.0</v>
      </c>
      <c r="K14" s="156" t="n">
        <v>0.0</v>
      </c>
      <c r="L14" s="157" t="n">
        <v>0.0</v>
      </c>
      <c r="M14" s="158" t="n">
        <v>3.0</v>
      </c>
      <c r="N14" s="159" t="n">
        <v>1.0</v>
      </c>
      <c r="O14" s="159" t="n">
        <v>0.0</v>
      </c>
      <c r="P14" s="62" t="n">
        <v>4.0</v>
      </c>
      <c r="Q14" s="159" t="n">
        <v>0.0</v>
      </c>
      <c r="R14" s="160" t="n">
        <v>0.0</v>
      </c>
    </row>
    <row r="15" spans="1:18" s="40" customFormat="1" x14ac:dyDescent="0.25">
      <c r="A15" s="13" t="s">
        <v>147</v>
      </c>
      <c r="B15" s="347"/>
      <c r="C15" s="367"/>
      <c r="D15" s="121" t="s">
        <v>70</v>
      </c>
      <c r="E15" s="122" t="n">
        <v>5.0</v>
      </c>
      <c r="F15" s="123" t="n">
        <v>1.0</v>
      </c>
      <c r="G15" s="123" t="n">
        <v>2.0</v>
      </c>
      <c r="H15" s="123" t="n">
        <v>2.0</v>
      </c>
      <c r="I15" s="124" t="n">
        <v>0.0</v>
      </c>
      <c r="J15" s="123" t="n">
        <v>8.0</v>
      </c>
      <c r="K15" s="125" t="n">
        <v>1.0</v>
      </c>
      <c r="L15" s="126" t="n">
        <v>2.0</v>
      </c>
      <c r="M15" s="127" t="n">
        <v>8.0</v>
      </c>
      <c r="N15" s="128" t="n">
        <v>1.0</v>
      </c>
      <c r="O15" s="128" t="n">
        <v>3.0</v>
      </c>
      <c r="P15" s="62" t="n">
        <v>12.0</v>
      </c>
      <c r="Q15" s="128" t="n">
        <v>2.0</v>
      </c>
      <c r="R15" s="130" t="n">
        <v>3.0</v>
      </c>
    </row>
    <row r="16" spans="1:18" s="40" customFormat="1" ht="15.75" thickBot="1" x14ac:dyDescent="0.3">
      <c r="A16" s="73"/>
      <c r="B16" s="347"/>
      <c r="C16" s="368"/>
      <c r="D16" s="186" t="s">
        <v>13</v>
      </c>
      <c r="E16" s="187" t="n">
        <f t="shared" ref="E16:R16" si="2">SUM(E14:E15)</f>
        <v>7.0</v>
      </c>
      <c r="F16" s="189" t="n">
        <f t="shared" si="2"/>
        <v>2.0</v>
      </c>
      <c r="G16" s="189" t="n">
        <f t="shared" si="2"/>
        <v>2.0</v>
      </c>
      <c r="H16" s="189" t="n">
        <f t="shared" si="2"/>
        <v>2.0</v>
      </c>
      <c r="I16" s="190" t="n">
        <f t="shared" si="2"/>
        <v>0.0</v>
      </c>
      <c r="J16" s="135" t="n">
        <f t="shared" si="2"/>
        <v>11.0</v>
      </c>
      <c r="K16" s="191" t="n">
        <f t="shared" si="2"/>
        <v>1.0</v>
      </c>
      <c r="L16" s="192" t="n">
        <f t="shared" si="2"/>
        <v>2.0</v>
      </c>
      <c r="M16" s="193" t="n">
        <f t="shared" si="2"/>
        <v>11.0</v>
      </c>
      <c r="N16" s="194" t="n">
        <f t="shared" si="2"/>
        <v>2.0</v>
      </c>
      <c r="O16" s="194" t="n">
        <f t="shared" si="2"/>
        <v>3.0</v>
      </c>
      <c r="P16" s="52" t="n">
        <f t="shared" si="2"/>
        <v>16.0</v>
      </c>
      <c r="Q16" s="194" t="n">
        <f t="shared" si="2"/>
        <v>2.0</v>
      </c>
      <c r="R16" s="213" t="n">
        <f t="shared" si="2"/>
        <v>3.0</v>
      </c>
    </row>
    <row r="17" spans="1:18" s="40" customFormat="1" ht="15.75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19.0</v>
      </c>
      <c r="F17" s="189" t="n">
        <v>2.0</v>
      </c>
      <c r="G17" s="189" t="n">
        <v>2.0</v>
      </c>
      <c r="H17" s="189" t="n">
        <v>2.0</v>
      </c>
      <c r="I17" s="190" t="n">
        <v>0.0</v>
      </c>
      <c r="J17" s="146" t="n">
        <v>23.0</v>
      </c>
      <c r="K17" s="191" t="n">
        <v>2.0</v>
      </c>
      <c r="L17" s="192" t="n">
        <v>2.0</v>
      </c>
      <c r="M17" s="193" t="n">
        <v>27.0</v>
      </c>
      <c r="N17" s="194" t="n">
        <v>2.0</v>
      </c>
      <c r="O17" s="194" t="n">
        <v>2.0</v>
      </c>
      <c r="P17" s="52" t="n">
        <v>31.0</v>
      </c>
      <c r="Q17" s="194" t="n">
        <v>2.0</v>
      </c>
      <c r="R17" s="213" t="n">
        <v>3.0</v>
      </c>
    </row>
    <row r="18" spans="1:18" s="40" customFormat="1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2.0</v>
      </c>
      <c r="K18" s="156" t="n">
        <v>0.0</v>
      </c>
      <c r="L18" s="157" t="n">
        <v>1.0</v>
      </c>
      <c r="M18" s="158" t="n">
        <v>2.0</v>
      </c>
      <c r="N18" s="159" t="n">
        <v>0.0</v>
      </c>
      <c r="O18" s="159" t="n">
        <v>1.0</v>
      </c>
      <c r="P18" s="62" t="n">
        <v>3.0</v>
      </c>
      <c r="Q18" s="159" t="n">
        <v>0.0</v>
      </c>
      <c r="R18" s="160" t="n">
        <v>1.0</v>
      </c>
    </row>
    <row r="19" spans="1:18" s="40" customFormat="1" x14ac:dyDescent="0.25">
      <c r="A19" s="13" t="s">
        <v>147</v>
      </c>
      <c r="B19" s="347"/>
      <c r="C19" s="367"/>
      <c r="D19" s="121" t="s">
        <v>23</v>
      </c>
      <c r="E19" s="122" t="n">
        <v>17.0</v>
      </c>
      <c r="F19" s="123" t="n">
        <v>1.0</v>
      </c>
      <c r="G19" s="123" t="n">
        <v>5.0</v>
      </c>
      <c r="H19" s="123" t="n">
        <v>5.0</v>
      </c>
      <c r="I19" s="124" t="n">
        <v>0.0</v>
      </c>
      <c r="J19" s="123" t="n">
        <v>23.0</v>
      </c>
      <c r="K19" s="125" t="n">
        <v>5.0</v>
      </c>
      <c r="L19" s="126" t="n">
        <v>1.0</v>
      </c>
      <c r="M19" s="127" t="n">
        <v>27.0</v>
      </c>
      <c r="N19" s="128" t="n">
        <v>3.0</v>
      </c>
      <c r="O19" s="128" t="n">
        <v>9.0</v>
      </c>
      <c r="P19" s="62" t="n">
        <v>39.0</v>
      </c>
      <c r="Q19" s="128" t="n">
        <v>10.0</v>
      </c>
      <c r="R19" s="130" t="n">
        <v>1.0</v>
      </c>
    </row>
    <row r="20" spans="1:18" s="40" customFormat="1" ht="15.75" thickBot="1" x14ac:dyDescent="0.3">
      <c r="B20" s="347"/>
      <c r="C20" s="367"/>
      <c r="D20" s="216" t="s">
        <v>13</v>
      </c>
      <c r="E20" s="132" t="n">
        <f t="shared" ref="E20:R20" si="3">SUM(E18:E19)</f>
        <v>18.0</v>
      </c>
      <c r="F20" s="133" t="n">
        <f t="shared" si="3"/>
        <v>1.0</v>
      </c>
      <c r="G20" s="133" t="n">
        <f t="shared" si="3"/>
        <v>6.0</v>
      </c>
      <c r="H20" s="133" t="n">
        <f t="shared" si="3"/>
        <v>6.0</v>
      </c>
      <c r="I20" s="134" t="n">
        <f t="shared" si="3"/>
        <v>0.0</v>
      </c>
      <c r="J20" s="133" t="n">
        <f t="shared" si="3"/>
        <v>25.0</v>
      </c>
      <c r="K20" s="136" t="n">
        <f t="shared" si="3"/>
        <v>5.0</v>
      </c>
      <c r="L20" s="137" t="n">
        <f t="shared" si="3"/>
        <v>2.0</v>
      </c>
      <c r="M20" s="138" t="n">
        <f t="shared" si="3"/>
        <v>29.0</v>
      </c>
      <c r="N20" s="139" t="n">
        <f t="shared" si="3"/>
        <v>3.0</v>
      </c>
      <c r="O20" s="139" t="n">
        <f t="shared" si="3"/>
        <v>10.0</v>
      </c>
      <c r="P20" s="101" t="n">
        <f t="shared" si="3"/>
        <v>42.0</v>
      </c>
      <c r="Q20" s="139" t="n">
        <f t="shared" si="3"/>
        <v>10.0</v>
      </c>
      <c r="R20" s="140" t="n">
        <f t="shared" si="3"/>
        <v>2.0</v>
      </c>
    </row>
    <row r="21" spans="1:18" s="40" customFormat="1" ht="16.5" customHeight="1" x14ac:dyDescent="0.25">
      <c r="B21" s="347"/>
      <c r="C21" s="361" t="s">
        <v>99</v>
      </c>
      <c r="D21" s="362"/>
      <c r="E21" s="104" t="n">
        <f t="shared" ref="E21:R21" si="4">E20+E17+E16+E13+E10</f>
        <v>59.0</v>
      </c>
      <c r="F21" s="105" t="n">
        <f t="shared" si="4"/>
        <v>6.0</v>
      </c>
      <c r="G21" s="105" t="n">
        <f t="shared" si="4"/>
        <v>10.0</v>
      </c>
      <c r="H21" s="105" t="n">
        <f t="shared" si="4"/>
        <v>10.0</v>
      </c>
      <c r="I21" s="105" t="n">
        <f t="shared" si="4"/>
        <v>0.0</v>
      </c>
      <c r="J21" s="105" t="n">
        <f t="shared" si="4"/>
        <v>75.0</v>
      </c>
      <c r="K21" s="105" t="n">
        <f t="shared" si="4"/>
        <v>9.0</v>
      </c>
      <c r="L21" s="106" t="n">
        <f t="shared" si="4"/>
        <v>8.0</v>
      </c>
      <c r="M21" s="104" t="n">
        <f t="shared" si="4"/>
        <v>88.0</v>
      </c>
      <c r="N21" s="105" t="n">
        <f t="shared" si="4"/>
        <v>8.0</v>
      </c>
      <c r="O21" s="105" t="n">
        <f t="shared" si="4"/>
        <v>15.0</v>
      </c>
      <c r="P21" s="105" t="n">
        <f t="shared" si="4"/>
        <v>111.0</v>
      </c>
      <c r="Q21" s="105" t="n">
        <f t="shared" si="4"/>
        <v>16.0</v>
      </c>
      <c r="R21" s="106" t="n">
        <f t="shared" si="4"/>
        <v>11.0</v>
      </c>
    </row>
    <row r="22" spans="1:18" s="40" customFormat="1" ht="15.75" thickBot="1" x14ac:dyDescent="0.3">
      <c r="B22" s="348"/>
      <c r="C22" s="344" t="s">
        <v>100</v>
      </c>
      <c r="D22" s="357"/>
      <c r="E22" s="274" t="n">
        <f>IF(ISERROR(E21/(E21+F21+G21)),0,(E21/(E21+F21+G21)))</f>
        <v>0.7866666666666666</v>
      </c>
      <c r="F22" s="275" t="n">
        <f>IF(ISERROR(F21/(E21+F21+G21)),0,F21/(E21+F21+G21))</f>
        <v>0.08</v>
      </c>
      <c r="G22" s="276" t="n">
        <f>IF(1-E22-F22=1,IF(G21=0,0,1),1-E22-F22)</f>
        <v>0.13333333333333336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0.12</v>
      </c>
      <c r="L22" s="277" t="n">
        <f>IF(ISERROR(L21/J21),0,L21/J21)</f>
        <v>0.10666666666666667</v>
      </c>
      <c r="M22" s="274" t="n">
        <f>IF(ISERROR(M21/P21),0,M21/P21)</f>
        <v>0.7927927927927928</v>
      </c>
      <c r="N22" s="276" t="n">
        <f>IF(ISERROR(N21/P21),0,N21/P21)</f>
        <v>0.07207207207207207</v>
      </c>
      <c r="O22" s="276" t="n">
        <f>IF(1-M22-N22=1,IF(O21=0,0,1),1-M22-N22)</f>
        <v>0.13513513513513514</v>
      </c>
      <c r="P22" s="276"/>
      <c r="Q22" s="276" t="n">
        <f>IF(ISERROR(Q21/P21),0,Q21/P21)</f>
        <v>0.14414414414414414</v>
      </c>
      <c r="R22" s="278" t="n">
        <f>IF(ISERROR(R21/P21),0,R21/P21)</f>
        <v>0.0990990990990991</v>
      </c>
    </row>
    <row r="23" spans="1:18" s="210" customFormat="1" ht="15.75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r="24" spans="1:18" s="40" customFormat="1" ht="22.5" customHeight="1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r="25" spans="1:18" s="40" customFormat="1" ht="15.75" thickBot="1" x14ac:dyDescent="0.3"/>
    <row r="26" spans="1:18" s="40" customFormat="1" ht="15.75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r="27" spans="1:18" s="40" customFormat="1" ht="15" customHeight="1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r="28" spans="1:18" s="40" customFormat="1" ht="96.75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r="29" spans="1:18" s="40" customFormat="1" ht="15.75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40" customFormat="1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35.0</v>
      </c>
      <c r="F30" s="154" t="n">
        <v>5.0</v>
      </c>
      <c r="G30" s="154" t="n">
        <v>4.0</v>
      </c>
      <c r="H30" s="154" t="n">
        <v>4.0</v>
      </c>
      <c r="I30" s="155" t="n">
        <v>0.0</v>
      </c>
      <c r="J30" s="154" t="n">
        <v>43.0</v>
      </c>
      <c r="K30" s="156" t="n">
        <v>3.0</v>
      </c>
      <c r="L30" s="157" t="n">
        <v>10.0</v>
      </c>
      <c r="M30" s="158" t="n">
        <v>46.0</v>
      </c>
      <c r="N30" s="159" t="n">
        <v>6.0</v>
      </c>
      <c r="O30" s="159" t="n">
        <v>4.0</v>
      </c>
      <c r="P30" s="62" t="n">
        <v>56.0</v>
      </c>
      <c r="Q30" s="159" t="n">
        <v>3.0</v>
      </c>
      <c r="R30" s="160" t="n">
        <v>16.0</v>
      </c>
    </row>
    <row r="31" spans="1:18" s="40" customFormat="1" x14ac:dyDescent="0.25">
      <c r="A31" s="13" t="s">
        <v>147</v>
      </c>
      <c r="B31" s="347"/>
      <c r="C31" s="364"/>
      <c r="D31" s="212" t="s">
        <v>103</v>
      </c>
      <c r="E31" s="122" t="n">
        <v>48.0</v>
      </c>
      <c r="F31" s="123" t="n">
        <v>10.0</v>
      </c>
      <c r="G31" s="123" t="n">
        <v>7.0</v>
      </c>
      <c r="H31" s="123" t="n">
        <v>5.0</v>
      </c>
      <c r="I31" s="124" t="n">
        <v>2.0</v>
      </c>
      <c r="J31" s="123" t="n">
        <v>64.0</v>
      </c>
      <c r="K31" s="125" t="n">
        <v>5.0</v>
      </c>
      <c r="L31" s="126" t="n">
        <v>7.0</v>
      </c>
      <c r="M31" s="127" t="n">
        <v>72.0</v>
      </c>
      <c r="N31" s="128" t="n">
        <v>15.0</v>
      </c>
      <c r="O31" s="128" t="n">
        <v>12.0</v>
      </c>
      <c r="P31" s="62" t="n">
        <v>99.0</v>
      </c>
      <c r="Q31" s="128" t="n">
        <v>9.0</v>
      </c>
      <c r="R31" s="130" t="n">
        <v>11.0</v>
      </c>
    </row>
    <row r="32" spans="1:18" s="40" customFormat="1" ht="15.75" thickBot="1" x14ac:dyDescent="0.3">
      <c r="A32" s="73"/>
      <c r="B32" s="347"/>
      <c r="C32" s="365"/>
      <c r="D32" s="186" t="s">
        <v>13</v>
      </c>
      <c r="E32" s="187" t="n">
        <f t="shared" ref="E32:R32" si="5">SUM(E30:E31)</f>
        <v>83.0</v>
      </c>
      <c r="F32" s="189" t="n">
        <f t="shared" si="5"/>
        <v>15.0</v>
      </c>
      <c r="G32" s="189" t="n">
        <f t="shared" si="5"/>
        <v>11.0</v>
      </c>
      <c r="H32" s="189" t="n">
        <f t="shared" si="5"/>
        <v>9.0</v>
      </c>
      <c r="I32" s="190" t="n">
        <f t="shared" si="5"/>
        <v>2.0</v>
      </c>
      <c r="J32" s="135" t="n">
        <f t="shared" si="5"/>
        <v>107.0</v>
      </c>
      <c r="K32" s="191" t="n">
        <f t="shared" si="5"/>
        <v>8.0</v>
      </c>
      <c r="L32" s="192" t="n">
        <f t="shared" si="5"/>
        <v>17.0</v>
      </c>
      <c r="M32" s="193" t="n">
        <f t="shared" si="5"/>
        <v>118.0</v>
      </c>
      <c r="N32" s="194" t="n">
        <f t="shared" si="5"/>
        <v>21.0</v>
      </c>
      <c r="O32" s="194" t="n">
        <f t="shared" si="5"/>
        <v>16.0</v>
      </c>
      <c r="P32" s="52" t="n">
        <f t="shared" si="5"/>
        <v>155.0</v>
      </c>
      <c r="Q32" s="194" t="n">
        <f t="shared" si="5"/>
        <v>12.0</v>
      </c>
      <c r="R32" s="213" t="n">
        <f t="shared" si="5"/>
        <v>27.0</v>
      </c>
    </row>
    <row r="33" spans="1:18" s="40" customFormat="1" x14ac:dyDescent="0.25">
      <c r="A33" s="13" t="s">
        <v>147</v>
      </c>
      <c r="B33" s="347"/>
      <c r="C33" s="341" t="s">
        <v>20</v>
      </c>
      <c r="D33" s="214" t="s">
        <v>69</v>
      </c>
      <c r="E33" s="153" t="n">
        <v>39.0</v>
      </c>
      <c r="F33" s="154" t="n">
        <v>5.0</v>
      </c>
      <c r="G33" s="154" t="n">
        <v>3.0</v>
      </c>
      <c r="H33" s="154" t="n">
        <v>3.0</v>
      </c>
      <c r="I33" s="155" t="n">
        <v>0.0</v>
      </c>
      <c r="J33" s="114" t="n">
        <v>46.0</v>
      </c>
      <c r="K33" s="156" t="n">
        <v>4.0</v>
      </c>
      <c r="L33" s="157" t="n">
        <v>1.0</v>
      </c>
      <c r="M33" s="158" t="n">
        <v>53.0</v>
      </c>
      <c r="N33" s="159" t="n">
        <v>5.0</v>
      </c>
      <c r="O33" s="159" t="n">
        <v>3.0</v>
      </c>
      <c r="P33" s="62" t="n">
        <v>61.0</v>
      </c>
      <c r="Q33" s="159" t="n">
        <v>5.0</v>
      </c>
      <c r="R33" s="160" t="n">
        <v>1.0</v>
      </c>
    </row>
    <row r="34" spans="1:18" s="40" customFormat="1" x14ac:dyDescent="0.25">
      <c r="A34" s="13" t="s">
        <v>147</v>
      </c>
      <c r="B34" s="347"/>
      <c r="C34" s="339"/>
      <c r="D34" s="197" t="s">
        <v>20</v>
      </c>
      <c r="E34" s="122" t="n">
        <v>46.0</v>
      </c>
      <c r="F34" s="123" t="n">
        <v>9.0</v>
      </c>
      <c r="G34" s="123" t="n">
        <v>5.0</v>
      </c>
      <c r="H34" s="123" t="n">
        <v>3.0</v>
      </c>
      <c r="I34" s="124" t="n">
        <v>2.0</v>
      </c>
      <c r="J34" s="123" t="n">
        <v>60.0</v>
      </c>
      <c r="K34" s="125" t="n">
        <v>3.0</v>
      </c>
      <c r="L34" s="126" t="n">
        <v>8.0</v>
      </c>
      <c r="M34" s="127" t="n">
        <v>58.0</v>
      </c>
      <c r="N34" s="128" t="n">
        <v>15.0</v>
      </c>
      <c r="O34" s="128" t="n">
        <v>6.0</v>
      </c>
      <c r="P34" s="62" t="n">
        <v>79.0</v>
      </c>
      <c r="Q34" s="128" t="n">
        <v>4.0</v>
      </c>
      <c r="R34" s="130" t="n">
        <v>10.0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6">SUM(E33:E34)</f>
        <v>85.0</v>
      </c>
      <c r="F35" s="189" t="n">
        <f t="shared" si="6"/>
        <v>14.0</v>
      </c>
      <c r="G35" s="189" t="n">
        <f t="shared" si="6"/>
        <v>8.0</v>
      </c>
      <c r="H35" s="189" t="n">
        <f t="shared" si="6"/>
        <v>6.0</v>
      </c>
      <c r="I35" s="190" t="n">
        <f t="shared" si="6"/>
        <v>2.0</v>
      </c>
      <c r="J35" s="135" t="n">
        <f t="shared" si="6"/>
        <v>106.0</v>
      </c>
      <c r="K35" s="191" t="n">
        <f t="shared" si="6"/>
        <v>7.0</v>
      </c>
      <c r="L35" s="192" t="n">
        <f t="shared" si="6"/>
        <v>9.0</v>
      </c>
      <c r="M35" s="193" t="n">
        <f t="shared" si="6"/>
        <v>111.0</v>
      </c>
      <c r="N35" s="194" t="n">
        <f t="shared" si="6"/>
        <v>20.0</v>
      </c>
      <c r="O35" s="194" t="n">
        <f t="shared" si="6"/>
        <v>9.0</v>
      </c>
      <c r="P35" s="52" t="n">
        <f t="shared" si="6"/>
        <v>140.0</v>
      </c>
      <c r="Q35" s="194" t="n">
        <f t="shared" si="6"/>
        <v>9.0</v>
      </c>
      <c r="R35" s="213" t="n">
        <f t="shared" si="6"/>
        <v>11.0</v>
      </c>
    </row>
    <row r="36" spans="1:18" s="40" customFormat="1" x14ac:dyDescent="0.25">
      <c r="A36" s="13" t="s">
        <v>147</v>
      </c>
      <c r="B36" s="347"/>
      <c r="C36" s="366" t="s">
        <v>21</v>
      </c>
      <c r="D36" s="152" t="s">
        <v>21</v>
      </c>
      <c r="E36" s="153" t="n">
        <v>53.0</v>
      </c>
      <c r="F36" s="154" t="n">
        <v>3.0</v>
      </c>
      <c r="G36" s="154" t="n">
        <v>13.0</v>
      </c>
      <c r="H36" s="154" t="n">
        <v>11.0</v>
      </c>
      <c r="I36" s="155" t="n">
        <v>2.0</v>
      </c>
      <c r="J36" s="114" t="n">
        <v>69.0</v>
      </c>
      <c r="K36" s="156" t="n">
        <v>7.0</v>
      </c>
      <c r="L36" s="157" t="n">
        <v>9.0</v>
      </c>
      <c r="M36" s="158" t="n">
        <v>81.0</v>
      </c>
      <c r="N36" s="159" t="n">
        <v>4.0</v>
      </c>
      <c r="O36" s="159" t="n">
        <v>16.0</v>
      </c>
      <c r="P36" s="62" t="n">
        <v>101.0</v>
      </c>
      <c r="Q36" s="159" t="n">
        <v>10.0</v>
      </c>
      <c r="R36" s="160" t="n">
        <v>11.0</v>
      </c>
    </row>
    <row r="37" spans="1:18" s="40" customFormat="1" x14ac:dyDescent="0.25">
      <c r="A37" s="13" t="s">
        <v>147</v>
      </c>
      <c r="B37" s="347"/>
      <c r="C37" s="367"/>
      <c r="D37" s="121" t="s">
        <v>70</v>
      </c>
      <c r="E37" s="122" t="n">
        <v>49.0</v>
      </c>
      <c r="F37" s="123" t="n">
        <v>8.0</v>
      </c>
      <c r="G37" s="123" t="n">
        <v>7.0</v>
      </c>
      <c r="H37" s="123" t="n">
        <v>6.0</v>
      </c>
      <c r="I37" s="124" t="n">
        <v>1.0</v>
      </c>
      <c r="J37" s="123" t="n">
        <v>64.0</v>
      </c>
      <c r="K37" s="125" t="n">
        <v>2.0</v>
      </c>
      <c r="L37" s="126" t="n">
        <v>8.0</v>
      </c>
      <c r="M37" s="127" t="n">
        <v>67.0</v>
      </c>
      <c r="N37" s="128" t="n">
        <v>9.0</v>
      </c>
      <c r="O37" s="128" t="n">
        <v>10.0</v>
      </c>
      <c r="P37" s="62" t="n">
        <v>86.0</v>
      </c>
      <c r="Q37" s="128" t="n">
        <v>4.0</v>
      </c>
      <c r="R37" s="130" t="n">
        <v>9.0</v>
      </c>
    </row>
    <row r="38" spans="1:18" s="40" customFormat="1" ht="15.75" thickBot="1" x14ac:dyDescent="0.3">
      <c r="A38" s="73"/>
      <c r="B38" s="347"/>
      <c r="C38" s="368"/>
      <c r="D38" s="186" t="s">
        <v>13</v>
      </c>
      <c r="E38" s="187" t="n">
        <f t="shared" ref="E38:R38" si="7">SUM(E36:E37)</f>
        <v>102.0</v>
      </c>
      <c r="F38" s="189" t="n">
        <f t="shared" si="7"/>
        <v>11.0</v>
      </c>
      <c r="G38" s="189" t="n">
        <f t="shared" si="7"/>
        <v>20.0</v>
      </c>
      <c r="H38" s="189" t="n">
        <f t="shared" si="7"/>
        <v>17.0</v>
      </c>
      <c r="I38" s="190" t="n">
        <f t="shared" si="7"/>
        <v>3.0</v>
      </c>
      <c r="J38" s="135" t="n">
        <f t="shared" si="7"/>
        <v>133.0</v>
      </c>
      <c r="K38" s="191" t="n">
        <f t="shared" si="7"/>
        <v>9.0</v>
      </c>
      <c r="L38" s="192" t="n">
        <f t="shared" si="7"/>
        <v>17.0</v>
      </c>
      <c r="M38" s="193" t="n">
        <f t="shared" si="7"/>
        <v>148.0</v>
      </c>
      <c r="N38" s="194" t="n">
        <f t="shared" si="7"/>
        <v>13.0</v>
      </c>
      <c r="O38" s="194" t="n">
        <f t="shared" si="7"/>
        <v>26.0</v>
      </c>
      <c r="P38" s="52" t="n">
        <f t="shared" si="7"/>
        <v>187.0</v>
      </c>
      <c r="Q38" s="194" t="n">
        <f t="shared" si="7"/>
        <v>14.0</v>
      </c>
      <c r="R38" s="213" t="n">
        <f t="shared" si="7"/>
        <v>20.0</v>
      </c>
    </row>
    <row r="39" spans="1:18" s="40" customFormat="1" ht="15.75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116.0</v>
      </c>
      <c r="F39" s="189" t="n">
        <v>10.0</v>
      </c>
      <c r="G39" s="189" t="n">
        <v>9.0</v>
      </c>
      <c r="H39" s="189" t="n">
        <v>9.0</v>
      </c>
      <c r="I39" s="190" t="n">
        <v>0.0</v>
      </c>
      <c r="J39" s="146" t="n">
        <v>134.0</v>
      </c>
      <c r="K39" s="191" t="n">
        <v>7.0</v>
      </c>
      <c r="L39" s="192" t="n">
        <v>7.0</v>
      </c>
      <c r="M39" s="193" t="n">
        <v>152.0</v>
      </c>
      <c r="N39" s="194" t="n">
        <v>12.0</v>
      </c>
      <c r="O39" s="194" t="n">
        <v>12.0</v>
      </c>
      <c r="P39" s="52" t="n">
        <v>176.0</v>
      </c>
      <c r="Q39" s="194" t="n">
        <v>8.0</v>
      </c>
      <c r="R39" s="213" t="n">
        <v>10.0</v>
      </c>
    </row>
    <row r="40" spans="1:18" s="40" customFormat="1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17.0</v>
      </c>
      <c r="F40" s="154" t="n">
        <v>1.0</v>
      </c>
      <c r="G40" s="154" t="n">
        <v>0.0</v>
      </c>
      <c r="H40" s="154" t="n">
        <v>0.0</v>
      </c>
      <c r="I40" s="155" t="n">
        <v>0.0</v>
      </c>
      <c r="J40" s="114" t="n">
        <v>18.0</v>
      </c>
      <c r="K40" s="156" t="n">
        <v>0.0</v>
      </c>
      <c r="L40" s="157" t="n">
        <v>0.0</v>
      </c>
      <c r="M40" s="158" t="n">
        <v>28.0</v>
      </c>
      <c r="N40" s="159" t="n">
        <v>1.0</v>
      </c>
      <c r="O40" s="159" t="n">
        <v>0.0</v>
      </c>
      <c r="P40" s="62" t="n">
        <v>29.0</v>
      </c>
      <c r="Q40" s="159" t="n">
        <v>0.0</v>
      </c>
      <c r="R40" s="160" t="n">
        <v>0.0</v>
      </c>
    </row>
    <row r="41" spans="1:18" s="40" customFormat="1" x14ac:dyDescent="0.25">
      <c r="A41" s="13" t="s">
        <v>147</v>
      </c>
      <c r="B41" s="347"/>
      <c r="C41" s="367"/>
      <c r="D41" s="121" t="s">
        <v>23</v>
      </c>
      <c r="E41" s="122" t="n">
        <v>101.0</v>
      </c>
      <c r="F41" s="123" t="n">
        <v>6.0</v>
      </c>
      <c r="G41" s="123" t="n">
        <v>16.0</v>
      </c>
      <c r="H41" s="123" t="n">
        <v>15.0</v>
      </c>
      <c r="I41" s="124" t="n">
        <v>1.0</v>
      </c>
      <c r="J41" s="123" t="n">
        <v>122.0</v>
      </c>
      <c r="K41" s="125" t="n">
        <v>13.0</v>
      </c>
      <c r="L41" s="126" t="n">
        <v>8.0</v>
      </c>
      <c r="M41" s="127" t="n">
        <v>131.0</v>
      </c>
      <c r="N41" s="128" t="n">
        <v>8.0</v>
      </c>
      <c r="O41" s="128" t="n">
        <v>25.0</v>
      </c>
      <c r="P41" s="62" t="n">
        <v>164.0</v>
      </c>
      <c r="Q41" s="128" t="n">
        <v>21.0</v>
      </c>
      <c r="R41" s="130" t="n">
        <v>11.0</v>
      </c>
    </row>
    <row r="42" spans="1:18" s="40" customFormat="1" ht="15.75" thickBot="1" x14ac:dyDescent="0.3">
      <c r="B42" s="347"/>
      <c r="C42" s="367"/>
      <c r="D42" s="216" t="s">
        <v>13</v>
      </c>
      <c r="E42" s="132" t="n">
        <f t="shared" ref="E42:R42" si="8">SUM(E40:E41)</f>
        <v>118.0</v>
      </c>
      <c r="F42" s="133" t="n">
        <f t="shared" si="8"/>
        <v>7.0</v>
      </c>
      <c r="G42" s="133" t="n">
        <f t="shared" si="8"/>
        <v>16.0</v>
      </c>
      <c r="H42" s="133" t="n">
        <f t="shared" si="8"/>
        <v>15.0</v>
      </c>
      <c r="I42" s="134" t="n">
        <f t="shared" si="8"/>
        <v>1.0</v>
      </c>
      <c r="J42" s="133" t="n">
        <f t="shared" si="8"/>
        <v>140.0</v>
      </c>
      <c r="K42" s="136" t="n">
        <f t="shared" si="8"/>
        <v>13.0</v>
      </c>
      <c r="L42" s="137" t="n">
        <f t="shared" si="8"/>
        <v>8.0</v>
      </c>
      <c r="M42" s="138" t="n">
        <f t="shared" si="8"/>
        <v>159.0</v>
      </c>
      <c r="N42" s="139" t="n">
        <f t="shared" si="8"/>
        <v>9.0</v>
      </c>
      <c r="O42" s="139" t="n">
        <f t="shared" si="8"/>
        <v>25.0</v>
      </c>
      <c r="P42" s="101" t="n">
        <f t="shared" si="8"/>
        <v>193.0</v>
      </c>
      <c r="Q42" s="139" t="n">
        <f t="shared" si="8"/>
        <v>21.0</v>
      </c>
      <c r="R42" s="140" t="n">
        <f t="shared" si="8"/>
        <v>11.0</v>
      </c>
    </row>
    <row r="43" spans="1:18" s="40" customFormat="1" x14ac:dyDescent="0.25">
      <c r="B43" s="347"/>
      <c r="C43" s="361" t="s">
        <v>99</v>
      </c>
      <c r="D43" s="362"/>
      <c r="E43" s="104" t="n">
        <f t="shared" ref="E43:R43" si="9">E42+E39+E38+E35+E32</f>
        <v>504.0</v>
      </c>
      <c r="F43" s="105" t="n">
        <f t="shared" si="9"/>
        <v>57.0</v>
      </c>
      <c r="G43" s="105" t="n">
        <f t="shared" si="9"/>
        <v>64.0</v>
      </c>
      <c r="H43" s="105" t="n">
        <f t="shared" si="9"/>
        <v>56.0</v>
      </c>
      <c r="I43" s="105" t="n">
        <f t="shared" si="9"/>
        <v>8.0</v>
      </c>
      <c r="J43" s="105" t="n">
        <f t="shared" si="9"/>
        <v>620.0</v>
      </c>
      <c r="K43" s="105" t="n">
        <f t="shared" si="9"/>
        <v>44.0</v>
      </c>
      <c r="L43" s="106" t="n">
        <f t="shared" si="9"/>
        <v>58.0</v>
      </c>
      <c r="M43" s="104" t="n">
        <f t="shared" si="9"/>
        <v>688.0</v>
      </c>
      <c r="N43" s="105" t="n">
        <f t="shared" si="9"/>
        <v>75.0</v>
      </c>
      <c r="O43" s="105" t="n">
        <f t="shared" si="9"/>
        <v>88.0</v>
      </c>
      <c r="P43" s="105" t="n">
        <f t="shared" si="9"/>
        <v>851.0</v>
      </c>
      <c r="Q43" s="105" t="n">
        <f t="shared" si="9"/>
        <v>64.0</v>
      </c>
      <c r="R43" s="106" t="n">
        <f t="shared" si="9"/>
        <v>79.0</v>
      </c>
    </row>
    <row r="44" spans="1:18" s="40" customFormat="1" ht="15.75" thickBot="1" x14ac:dyDescent="0.3">
      <c r="B44" s="348"/>
      <c r="C44" s="344" t="s">
        <v>100</v>
      </c>
      <c r="D44" s="357"/>
      <c r="E44" s="274" t="n">
        <f>IF(ISERROR(E43/(E43+F43+G43)),0,E43/(E43+F43+G43))</f>
        <v>0.8064</v>
      </c>
      <c r="F44" s="275" t="n">
        <f>IF(ISERROR(F43/(E43+F43+G43)),0,F43/(E43+F43+G43))</f>
        <v>0.0912</v>
      </c>
      <c r="G44" s="276" t="n">
        <f>IF(1-E44-F44=1,IF(G43=0,0,1),1-E44-F44)</f>
        <v>0.10239999999999999</v>
      </c>
      <c r="H44" s="276" t="n">
        <f>IF(ISERROR(H43/G43),0,H43/G43)</f>
        <v>0.875</v>
      </c>
      <c r="I44" s="276" t="n">
        <f>IF(1-H22=1,IF(I21=0,0,1),1-H22)</f>
        <v>0.0</v>
      </c>
      <c r="J44" s="276"/>
      <c r="K44" s="276" t="n">
        <f>IF(ISERROR(K43/J43),0,K43/J43)</f>
        <v>0.07096774193548387</v>
      </c>
      <c r="L44" s="277" t="n">
        <f>IF(ISERROR(L43/J43),0,L43/J43)</f>
        <v>0.0935483870967742</v>
      </c>
      <c r="M44" s="274" t="n">
        <f>IF(ISERROR(M43/P43),0,M43/P43)</f>
        <v>0.8084606345475911</v>
      </c>
      <c r="N44" s="276" t="n">
        <f>IF(ISERROR(N43/P43),0,N43/P43)</f>
        <v>0.0881316098707403</v>
      </c>
      <c r="O44" s="276" t="n">
        <f>IF(1-M44-N44=1,IF(O43=0,0,1),1-M44-N44)</f>
        <v>0.1034077555816686</v>
      </c>
      <c r="P44" s="276"/>
      <c r="Q44" s="276" t="n">
        <f>IF(ISERROR(Q43/P43),0,Q43/P43)</f>
        <v>0.07520564042303172</v>
      </c>
      <c r="R44" s="278" t="n">
        <f>IF(ISERROR(R43/P43),0,R43/P43)</f>
        <v>0.09283196239717979</v>
      </c>
    </row>
    <row r="45" spans="1:18" x14ac:dyDescent="0.25">
      <c r="A4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A1" s="73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13.0</v>
      </c>
      <c r="F8" s="45" t="n">
        <v>1.0</v>
      </c>
      <c r="G8" s="45" t="n">
        <v>1.0</v>
      </c>
      <c r="H8" s="45" t="n">
        <v>1.0</v>
      </c>
      <c r="I8" s="46" t="n">
        <v>0.0</v>
      </c>
      <c r="J8" s="45" t="n">
        <v>13.0</v>
      </c>
      <c r="K8" s="48" t="n">
        <v>1.0</v>
      </c>
      <c r="L8" s="49" t="n">
        <v>0.0</v>
      </c>
      <c r="M8" s="50" t="n">
        <v>15.0</v>
      </c>
      <c r="N8" s="51" t="n">
        <v>1.0</v>
      </c>
      <c r="O8" s="51" t="n">
        <v>1.0</v>
      </c>
      <c r="P8" s="51" t="n">
        <v>17.0</v>
      </c>
      <c r="Q8" s="51" t="n">
        <v>1.0</v>
      </c>
      <c r="R8" s="53" t="n">
        <v>0.0</v>
      </c>
    </row>
    <row r="9" spans="1:18" s="40" customFormat="1" ht="15.75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8.0</v>
      </c>
      <c r="F9" s="45" t="n">
        <v>0.0</v>
      </c>
      <c r="G9" s="45" t="n">
        <v>1.0</v>
      </c>
      <c r="H9" s="45" t="n">
        <v>1.0</v>
      </c>
      <c r="I9" s="46" t="n">
        <v>0.0</v>
      </c>
      <c r="J9" s="221" t="n">
        <v>9.0</v>
      </c>
      <c r="K9" s="48" t="n">
        <v>1.0</v>
      </c>
      <c r="L9" s="49" t="n">
        <v>0.0</v>
      </c>
      <c r="M9" s="50" t="n">
        <v>8.0</v>
      </c>
      <c r="N9" s="51" t="n">
        <v>0.0</v>
      </c>
      <c r="O9" s="51" t="n">
        <v>1.0</v>
      </c>
      <c r="P9" s="51" t="n">
        <v>9.0</v>
      </c>
      <c r="Q9" s="51" t="n">
        <v>1.0</v>
      </c>
      <c r="R9" s="53" t="n">
        <v>0.0</v>
      </c>
    </row>
    <row r="10" spans="1:18" s="40" customFormat="1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r="11" spans="1:18" s="40" customFormat="1" x14ac:dyDescent="0.25">
      <c r="A11" s="13" t="s">
        <v>147</v>
      </c>
      <c r="B11" s="323"/>
      <c r="C11" s="325"/>
      <c r="D11" s="64" t="s">
        <v>16</v>
      </c>
      <c r="E11" s="65" t="n">
        <v>7.0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8.0</v>
      </c>
      <c r="K11" s="68" t="n">
        <v>1.0</v>
      </c>
      <c r="L11" s="69" t="n">
        <v>0.0</v>
      </c>
      <c r="M11" s="70" t="n">
        <v>11.0</v>
      </c>
      <c r="N11" s="71" t="n">
        <v>0.0</v>
      </c>
      <c r="O11" s="71" t="n">
        <v>1.0</v>
      </c>
      <c r="P11" s="62" t="n">
        <v>12.0</v>
      </c>
      <c r="Q11" s="71" t="n">
        <v>1.0</v>
      </c>
      <c r="R11" s="72" t="n">
        <v>0.0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SUM(E10:E11)</f>
        <v>7.0</v>
      </c>
      <c r="F12" s="76" t="n">
        <f t="shared" si="0"/>
        <v>0.0</v>
      </c>
      <c r="G12" s="76" t="n">
        <f t="shared" si="0"/>
        <v>1.0</v>
      </c>
      <c r="H12" s="76" t="n">
        <f t="shared" si="0"/>
        <v>1.0</v>
      </c>
      <c r="I12" s="78" t="n">
        <f t="shared" si="0"/>
        <v>0.0</v>
      </c>
      <c r="J12" s="79" t="n">
        <f t="shared" si="0"/>
        <v>8.0</v>
      </c>
      <c r="K12" s="80" t="n">
        <f t="shared" si="0"/>
        <v>1.0</v>
      </c>
      <c r="L12" s="81" t="n">
        <f t="shared" si="0"/>
        <v>0.0</v>
      </c>
      <c r="M12" s="82" t="n">
        <f t="shared" si="0"/>
        <v>11.0</v>
      </c>
      <c r="N12" s="83" t="n">
        <f t="shared" si="0"/>
        <v>0.0</v>
      </c>
      <c r="O12" s="83" t="n">
        <f t="shared" si="0"/>
        <v>1.0</v>
      </c>
      <c r="P12" s="83" t="n">
        <f t="shared" si="0"/>
        <v>12.0</v>
      </c>
      <c r="Q12" s="83" t="n">
        <f t="shared" si="0"/>
        <v>1.0</v>
      </c>
      <c r="R12" s="85" t="n">
        <f t="shared" si="0"/>
        <v>0.0</v>
      </c>
    </row>
    <row r="13" spans="1:18" s="40" customFormat="1" x14ac:dyDescent="0.25">
      <c r="A13" s="13" t="s">
        <v>147</v>
      </c>
      <c r="B13" s="323"/>
      <c r="C13" s="327" t="s">
        <v>17</v>
      </c>
      <c r="D13" s="178" t="s">
        <v>17</v>
      </c>
      <c r="E13" s="55" t="n">
        <v>11.0</v>
      </c>
      <c r="F13" s="56" t="n">
        <v>0.0</v>
      </c>
      <c r="G13" s="56" t="n">
        <v>1.0</v>
      </c>
      <c r="H13" s="56" t="n">
        <v>1.0</v>
      </c>
      <c r="I13" s="57" t="n">
        <v>0.0</v>
      </c>
      <c r="J13" s="58" t="n">
        <v>12.0</v>
      </c>
      <c r="K13" s="59" t="n">
        <v>0.0</v>
      </c>
      <c r="L13" s="60" t="n">
        <v>1.0</v>
      </c>
      <c r="M13" s="61" t="n">
        <v>15.0</v>
      </c>
      <c r="N13" s="62" t="n">
        <v>0.0</v>
      </c>
      <c r="O13" s="62" t="n">
        <v>1.0</v>
      </c>
      <c r="P13" s="62" t="n">
        <v>16.0</v>
      </c>
      <c r="Q13" s="62" t="n">
        <v>0.0</v>
      </c>
      <c r="R13" s="63" t="n">
        <v>1.0</v>
      </c>
    </row>
    <row r="14" spans="1:18" s="40" customFormat="1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r="15" spans="1:18" s="40" customFormat="1" ht="15.75" thickBot="1" x14ac:dyDescent="0.3">
      <c r="A15" s="73"/>
      <c r="B15" s="323"/>
      <c r="C15" s="329"/>
      <c r="D15" s="222" t="s">
        <v>13</v>
      </c>
      <c r="E15" s="75" t="n">
        <f t="shared" ref="E15:R15" si="1">SUM(E13:E14)</f>
        <v>11.0</v>
      </c>
      <c r="F15" s="76" t="n">
        <f t="shared" si="1"/>
        <v>0.0</v>
      </c>
      <c r="G15" s="76" t="n">
        <f t="shared" si="1"/>
        <v>1.0</v>
      </c>
      <c r="H15" s="76" t="n">
        <f t="shared" si="1"/>
        <v>1.0</v>
      </c>
      <c r="I15" s="78" t="n">
        <f t="shared" si="1"/>
        <v>0.0</v>
      </c>
      <c r="J15" s="79" t="n">
        <f t="shared" si="1"/>
        <v>12.0</v>
      </c>
      <c r="K15" s="80" t="n">
        <f t="shared" si="1"/>
        <v>0.0</v>
      </c>
      <c r="L15" s="81" t="n">
        <f t="shared" si="1"/>
        <v>1.0</v>
      </c>
      <c r="M15" s="82" t="n">
        <f t="shared" si="1"/>
        <v>15.0</v>
      </c>
      <c r="N15" s="83" t="n">
        <f t="shared" si="1"/>
        <v>0.0</v>
      </c>
      <c r="O15" s="83" t="n">
        <f t="shared" si="1"/>
        <v>1.0</v>
      </c>
      <c r="P15" s="102" t="n">
        <f t="shared" si="1"/>
        <v>16.0</v>
      </c>
      <c r="Q15" s="83" t="n">
        <f t="shared" si="1"/>
        <v>0.0</v>
      </c>
      <c r="R15" s="85" t="n">
        <f t="shared" si="1"/>
        <v>1.0</v>
      </c>
    </row>
    <row r="16" spans="1:18" s="40" customFormat="1" ht="15.75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17.0</v>
      </c>
      <c r="F16" s="226" t="n">
        <v>2.0</v>
      </c>
      <c r="G16" s="226" t="n">
        <v>2.0</v>
      </c>
      <c r="H16" s="226" t="n">
        <v>1.0</v>
      </c>
      <c r="I16" s="227" t="n">
        <v>1.0</v>
      </c>
      <c r="J16" s="175" t="n">
        <v>21.0</v>
      </c>
      <c r="K16" s="228" t="n">
        <v>1.0</v>
      </c>
      <c r="L16" s="229" t="n">
        <v>3.0</v>
      </c>
      <c r="M16" s="230" t="n">
        <v>24.0</v>
      </c>
      <c r="N16" s="102" t="n">
        <v>4.0</v>
      </c>
      <c r="O16" s="102" t="n">
        <v>2.0</v>
      </c>
      <c r="P16" s="231" t="n">
        <v>30.0</v>
      </c>
      <c r="Q16" s="102" t="n">
        <v>1.0</v>
      </c>
      <c r="R16" s="232" t="n">
        <v>3.0</v>
      </c>
    </row>
    <row r="17" spans="1:18" s="40" customFormat="1" ht="16.5" customHeight="1" x14ac:dyDescent="0.25">
      <c r="B17" s="323"/>
      <c r="C17" s="351" t="s">
        <v>99</v>
      </c>
      <c r="D17" s="352"/>
      <c r="E17" s="104" t="n">
        <f t="shared" ref="E17:R17" si="2">E16+E15+E12+E9+E8</f>
        <v>56.0</v>
      </c>
      <c r="F17" s="105" t="n">
        <f t="shared" si="2"/>
        <v>3.0</v>
      </c>
      <c r="G17" s="105" t="n">
        <f t="shared" si="2"/>
        <v>6.0</v>
      </c>
      <c r="H17" s="105" t="n">
        <f t="shared" si="2"/>
        <v>5.0</v>
      </c>
      <c r="I17" s="105" t="n">
        <f t="shared" si="2"/>
        <v>1.0</v>
      </c>
      <c r="J17" s="105" t="n">
        <f t="shared" si="2"/>
        <v>63.0</v>
      </c>
      <c r="K17" s="105" t="n">
        <f t="shared" si="2"/>
        <v>4.0</v>
      </c>
      <c r="L17" s="106" t="n">
        <f t="shared" si="2"/>
        <v>4.0</v>
      </c>
      <c r="M17" s="104" t="n">
        <f t="shared" si="2"/>
        <v>73.0</v>
      </c>
      <c r="N17" s="105" t="n">
        <f t="shared" si="2"/>
        <v>5.0</v>
      </c>
      <c r="O17" s="105" t="n">
        <f t="shared" si="2"/>
        <v>6.0</v>
      </c>
      <c r="P17" s="105" t="n">
        <f t="shared" si="2"/>
        <v>84.0</v>
      </c>
      <c r="Q17" s="105" t="n">
        <f t="shared" si="2"/>
        <v>4.0</v>
      </c>
      <c r="R17" s="106" t="n">
        <f t="shared" si="2"/>
        <v>4.0</v>
      </c>
    </row>
    <row r="18" spans="1:18" s="40" customFormat="1" ht="15.75" thickBot="1" x14ac:dyDescent="0.3">
      <c r="B18" s="324"/>
      <c r="C18" s="332" t="s">
        <v>100</v>
      </c>
      <c r="D18" s="333"/>
      <c r="E18" s="274" t="n">
        <f>IF(ISERROR(E17/(E17+F17+G17)),0,(E17/(E17+F17+G17)))</f>
        <v>0.8615384615384616</v>
      </c>
      <c r="F18" s="275" t="n">
        <f>IF(ISERROR(F17/(E17+F17+G17)),0,(F17/(E17+F17+G17)))</f>
        <v>0.046153846153846156</v>
      </c>
      <c r="G18" s="276" t="n">
        <f>IF(1-E18-F18=1,IF(G17=0,0,1),1-E18-F18)</f>
        <v>0.09230769230769226</v>
      </c>
      <c r="H18" s="276" t="n">
        <f>IF(ISERROR(H17/G17),0,(H17/G17))</f>
        <v>0.8333333333333334</v>
      </c>
      <c r="I18" s="276" t="n">
        <f>IF(1-H18=1,IF(I17=0,0,1),1-H18)</f>
        <v>0.16666666666666663</v>
      </c>
      <c r="J18" s="276"/>
      <c r="K18" s="276" t="n">
        <f>IF(ISERROR(K17/J17),0,K17/J17)</f>
        <v>0.06349206349206349</v>
      </c>
      <c r="L18" s="277" t="n">
        <f>IF(ISERROR(L17/J17),0,L17/J17)</f>
        <v>0.06349206349206349</v>
      </c>
      <c r="M18" s="274" t="n">
        <f>IF(ISERROR(M17/P17),0,M17/P17)</f>
        <v>0.8690476190476191</v>
      </c>
      <c r="N18" s="276" t="n">
        <f>IF(ISERROR(N17/P17),0,N17/P17)</f>
        <v>0.05952380952380952</v>
      </c>
      <c r="O18" s="276" t="n">
        <f>IF(1-M18-N18=1,IF(O17=0,0,1),1-M18-N18)</f>
        <v>0.07142857142857141</v>
      </c>
      <c r="P18" s="276"/>
      <c r="Q18" s="276" t="n">
        <f>IF(ISERROR(Q17/P17),0,(Q17/P17))</f>
        <v>0.047619047619047616</v>
      </c>
      <c r="R18" s="278" t="n">
        <f>IF(ISERROR(R17/P17),0,R17/P17)</f>
        <v>0.047619047619047616</v>
      </c>
    </row>
    <row r="19" spans="1:18" s="210" customFormat="1" ht="15.75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r="20" spans="1:18" s="40" customFormat="1" ht="16.5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>
      <c r="A21" s="13"/>
    </row>
    <row r="22" spans="1:18" s="40" customFormat="1" ht="15.75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90.0</v>
      </c>
      <c r="F26" s="45" t="n">
        <v>9.0</v>
      </c>
      <c r="G26" s="45" t="n">
        <v>6.0</v>
      </c>
      <c r="H26" s="45" t="n">
        <v>6.0</v>
      </c>
      <c r="I26" s="46" t="n">
        <v>0.0</v>
      </c>
      <c r="J26" s="45" t="n">
        <v>102.0</v>
      </c>
      <c r="K26" s="48" t="n">
        <v>6.0</v>
      </c>
      <c r="L26" s="49" t="n">
        <v>2.0</v>
      </c>
      <c r="M26" s="50" t="n">
        <v>118.0</v>
      </c>
      <c r="N26" s="51" t="n">
        <v>11.0</v>
      </c>
      <c r="O26" s="51" t="n">
        <v>7.0</v>
      </c>
      <c r="P26" s="51" t="n">
        <v>136.0</v>
      </c>
      <c r="Q26" s="51" t="n">
        <v>7.0</v>
      </c>
      <c r="R26" s="53" t="n">
        <v>3.0</v>
      </c>
    </row>
    <row r="27" spans="1:18" s="40" customFormat="1" ht="15.75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64.0</v>
      </c>
      <c r="F27" s="45" t="n">
        <v>8.0</v>
      </c>
      <c r="G27" s="45" t="n">
        <v>7.0</v>
      </c>
      <c r="H27" s="45" t="n">
        <v>6.0</v>
      </c>
      <c r="I27" s="46" t="n">
        <v>1.0</v>
      </c>
      <c r="J27" s="221" t="n">
        <v>79.0</v>
      </c>
      <c r="K27" s="48" t="n">
        <v>7.0</v>
      </c>
      <c r="L27" s="49" t="n">
        <v>0.0</v>
      </c>
      <c r="M27" s="50" t="n">
        <v>75.0</v>
      </c>
      <c r="N27" s="51" t="n">
        <v>12.0</v>
      </c>
      <c r="O27" s="51" t="n">
        <v>8.0</v>
      </c>
      <c r="P27" s="51" t="n">
        <v>95.0</v>
      </c>
      <c r="Q27" s="51" t="n">
        <v>8.0</v>
      </c>
      <c r="R27" s="53" t="n">
        <v>0.0</v>
      </c>
    </row>
    <row r="28" spans="1:18" s="40" customFormat="1" x14ac:dyDescent="0.25">
      <c r="A28" s="13" t="s">
        <v>147</v>
      </c>
      <c r="B28" s="323"/>
      <c r="C28" s="354" t="s">
        <v>16</v>
      </c>
      <c r="D28" s="89" t="s">
        <v>66</v>
      </c>
      <c r="E28" s="55" t="n">
        <v>32.0</v>
      </c>
      <c r="F28" s="56" t="n">
        <v>6.0</v>
      </c>
      <c r="G28" s="56" t="n">
        <v>9.0</v>
      </c>
      <c r="H28" s="56" t="n">
        <v>9.0</v>
      </c>
      <c r="I28" s="57" t="n">
        <v>0.0</v>
      </c>
      <c r="J28" s="58" t="n">
        <v>46.0</v>
      </c>
      <c r="K28" s="59" t="n">
        <v>9.0</v>
      </c>
      <c r="L28" s="60" t="n">
        <v>0.0</v>
      </c>
      <c r="M28" s="61" t="n">
        <v>40.0</v>
      </c>
      <c r="N28" s="62" t="n">
        <v>9.0</v>
      </c>
      <c r="O28" s="62" t="n">
        <v>12.0</v>
      </c>
      <c r="P28" s="62" t="n">
        <v>61.0</v>
      </c>
      <c r="Q28" s="62" t="n">
        <v>12.0</v>
      </c>
      <c r="R28" s="63" t="n">
        <v>0.0</v>
      </c>
    </row>
    <row r="29" spans="1:18" s="40" customFormat="1" x14ac:dyDescent="0.25">
      <c r="A29" s="13" t="s">
        <v>147</v>
      </c>
      <c r="B29" s="323"/>
      <c r="C29" s="325"/>
      <c r="D29" s="64" t="s">
        <v>16</v>
      </c>
      <c r="E29" s="65" t="n">
        <v>43.0</v>
      </c>
      <c r="F29" s="66" t="n">
        <v>13.0</v>
      </c>
      <c r="G29" s="66" t="n">
        <v>5.0</v>
      </c>
      <c r="H29" s="66" t="n">
        <v>5.0</v>
      </c>
      <c r="I29" s="67" t="n">
        <v>0.0</v>
      </c>
      <c r="J29" s="66" t="n">
        <v>60.0</v>
      </c>
      <c r="K29" s="68" t="n">
        <v>5.0</v>
      </c>
      <c r="L29" s="69" t="n">
        <v>5.0</v>
      </c>
      <c r="M29" s="70" t="n">
        <v>64.0</v>
      </c>
      <c r="N29" s="71" t="n">
        <v>17.0</v>
      </c>
      <c r="O29" s="71" t="n">
        <v>7.0</v>
      </c>
      <c r="P29" s="62" t="n">
        <v>88.0</v>
      </c>
      <c r="Q29" s="71" t="n">
        <v>7.0</v>
      </c>
      <c r="R29" s="72" t="n">
        <v>8.0</v>
      </c>
    </row>
    <row r="30" spans="1:18" s="40" customFormat="1" ht="15.75" thickBot="1" x14ac:dyDescent="0.3">
      <c r="A30" s="73"/>
      <c r="B30" s="323"/>
      <c r="C30" s="326"/>
      <c r="D30" s="74" t="s">
        <v>13</v>
      </c>
      <c r="E30" s="75" t="n">
        <f t="shared" ref="E30:R30" si="3">SUM(E28:E29)</f>
        <v>75.0</v>
      </c>
      <c r="F30" s="76" t="n">
        <f t="shared" si="3"/>
        <v>19.0</v>
      </c>
      <c r="G30" s="76" t="n">
        <f t="shared" si="3"/>
        <v>14.0</v>
      </c>
      <c r="H30" s="76" t="n">
        <f t="shared" si="3"/>
        <v>14.0</v>
      </c>
      <c r="I30" s="78" t="n">
        <f t="shared" si="3"/>
        <v>0.0</v>
      </c>
      <c r="J30" s="79" t="n">
        <f t="shared" si="3"/>
        <v>106.0</v>
      </c>
      <c r="K30" s="80" t="n">
        <f t="shared" si="3"/>
        <v>14.0</v>
      </c>
      <c r="L30" s="81" t="n">
        <f t="shared" si="3"/>
        <v>5.0</v>
      </c>
      <c r="M30" s="82" t="n">
        <f t="shared" si="3"/>
        <v>104.0</v>
      </c>
      <c r="N30" s="83" t="n">
        <f t="shared" si="3"/>
        <v>26.0</v>
      </c>
      <c r="O30" s="83" t="n">
        <f t="shared" si="3"/>
        <v>19.0</v>
      </c>
      <c r="P30" s="83" t="n">
        <f t="shared" si="3"/>
        <v>149.0</v>
      </c>
      <c r="Q30" s="83" t="n">
        <f t="shared" si="3"/>
        <v>19.0</v>
      </c>
      <c r="R30" s="85" t="n">
        <f t="shared" si="3"/>
        <v>8.0</v>
      </c>
    </row>
    <row r="31" spans="1:18" s="40" customFormat="1" x14ac:dyDescent="0.25">
      <c r="A31" s="13" t="s">
        <v>147</v>
      </c>
      <c r="B31" s="323"/>
      <c r="C31" s="327" t="s">
        <v>17</v>
      </c>
      <c r="D31" s="178" t="s">
        <v>17</v>
      </c>
      <c r="E31" s="55" t="n">
        <v>65.0</v>
      </c>
      <c r="F31" s="56" t="n">
        <v>10.0</v>
      </c>
      <c r="G31" s="56" t="n">
        <v>2.0</v>
      </c>
      <c r="H31" s="56" t="n">
        <v>2.0</v>
      </c>
      <c r="I31" s="57" t="n">
        <v>0.0</v>
      </c>
      <c r="J31" s="58" t="n">
        <v>77.0</v>
      </c>
      <c r="K31" s="59" t="n">
        <v>0.0</v>
      </c>
      <c r="L31" s="60" t="n">
        <v>4.0</v>
      </c>
      <c r="M31" s="61" t="n">
        <v>89.0</v>
      </c>
      <c r="N31" s="62" t="n">
        <v>13.0</v>
      </c>
      <c r="O31" s="62" t="n">
        <v>3.0</v>
      </c>
      <c r="P31" s="62" t="n">
        <v>105.0</v>
      </c>
      <c r="Q31" s="62" t="n">
        <v>0.0</v>
      </c>
      <c r="R31" s="63" t="n">
        <v>6.0</v>
      </c>
    </row>
    <row r="32" spans="1:18" s="40" customFormat="1" x14ac:dyDescent="0.25">
      <c r="A32" s="13" t="s">
        <v>147</v>
      </c>
      <c r="B32" s="323"/>
      <c r="C32" s="328"/>
      <c r="D32" s="64" t="s">
        <v>67</v>
      </c>
      <c r="E32" s="65" t="n">
        <v>35.0</v>
      </c>
      <c r="F32" s="66" t="n">
        <v>3.0</v>
      </c>
      <c r="G32" s="66" t="n">
        <v>6.0</v>
      </c>
      <c r="H32" s="66" t="n">
        <v>6.0</v>
      </c>
      <c r="I32" s="67" t="n">
        <v>0.0</v>
      </c>
      <c r="J32" s="66" t="n">
        <v>44.0</v>
      </c>
      <c r="K32" s="68" t="n">
        <v>3.0</v>
      </c>
      <c r="L32" s="69" t="n">
        <v>5.0</v>
      </c>
      <c r="M32" s="70" t="n">
        <v>43.0</v>
      </c>
      <c r="N32" s="71" t="n">
        <v>4.0</v>
      </c>
      <c r="O32" s="71" t="n">
        <v>9.0</v>
      </c>
      <c r="P32" s="62" t="n">
        <v>56.0</v>
      </c>
      <c r="Q32" s="71" t="n">
        <v>4.0</v>
      </c>
      <c r="R32" s="72" t="n">
        <v>8.0</v>
      </c>
    </row>
    <row r="33" spans="1:18" s="40" customFormat="1" ht="15.75" thickBot="1" x14ac:dyDescent="0.3">
      <c r="A33" s="73"/>
      <c r="B33" s="323"/>
      <c r="C33" s="329"/>
      <c r="D33" s="222" t="s">
        <v>13</v>
      </c>
      <c r="E33" s="75" t="n">
        <f t="shared" ref="E33:R33" si="4">SUM(E31:E32)</f>
        <v>100.0</v>
      </c>
      <c r="F33" s="76" t="n">
        <f t="shared" si="4"/>
        <v>13.0</v>
      </c>
      <c r="G33" s="76" t="n">
        <f t="shared" si="4"/>
        <v>8.0</v>
      </c>
      <c r="H33" s="76" t="n">
        <f t="shared" si="4"/>
        <v>8.0</v>
      </c>
      <c r="I33" s="78" t="n">
        <f t="shared" si="4"/>
        <v>0.0</v>
      </c>
      <c r="J33" s="79" t="n">
        <f t="shared" si="4"/>
        <v>121.0</v>
      </c>
      <c r="K33" s="80" t="n">
        <f t="shared" si="4"/>
        <v>3.0</v>
      </c>
      <c r="L33" s="81" t="n">
        <f t="shared" si="4"/>
        <v>9.0</v>
      </c>
      <c r="M33" s="82" t="n">
        <f t="shared" si="4"/>
        <v>132.0</v>
      </c>
      <c r="N33" s="83" t="n">
        <f t="shared" si="4"/>
        <v>17.0</v>
      </c>
      <c r="O33" s="83" t="n">
        <f t="shared" si="4"/>
        <v>12.0</v>
      </c>
      <c r="P33" s="102" t="n">
        <f t="shared" si="4"/>
        <v>161.0</v>
      </c>
      <c r="Q33" s="83" t="n">
        <f t="shared" si="4"/>
        <v>4.0</v>
      </c>
      <c r="R33" s="85" t="n">
        <f t="shared" si="4"/>
        <v>14.0</v>
      </c>
    </row>
    <row r="34" spans="1:18" s="40" customFormat="1" ht="15.75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146.0</v>
      </c>
      <c r="F34" s="226" t="n">
        <v>15.0</v>
      </c>
      <c r="G34" s="226" t="n">
        <v>19.0</v>
      </c>
      <c r="H34" s="226" t="n">
        <v>17.0</v>
      </c>
      <c r="I34" s="227" t="n">
        <v>2.0</v>
      </c>
      <c r="J34" s="175" t="n">
        <v>175.0</v>
      </c>
      <c r="K34" s="228" t="n">
        <v>12.0</v>
      </c>
      <c r="L34" s="229" t="n">
        <v>15.0</v>
      </c>
      <c r="M34" s="230" t="n">
        <v>207.0</v>
      </c>
      <c r="N34" s="102" t="n">
        <v>19.0</v>
      </c>
      <c r="O34" s="102" t="n">
        <v>24.0</v>
      </c>
      <c r="P34" s="231" t="n">
        <v>250.0</v>
      </c>
      <c r="Q34" s="102" t="n">
        <v>16.0</v>
      </c>
      <c r="R34" s="232" t="n">
        <v>18.0</v>
      </c>
    </row>
    <row r="35" spans="1:18" s="40" customFormat="1" x14ac:dyDescent="0.25">
      <c r="B35" s="323"/>
      <c r="C35" s="351" t="s">
        <v>99</v>
      </c>
      <c r="D35" s="352"/>
      <c r="E35" s="104" t="n">
        <f t="shared" ref="E35:R35" si="5">E34+E33+E30+E27+E26</f>
        <v>475.0</v>
      </c>
      <c r="F35" s="105" t="n">
        <f t="shared" si="5"/>
        <v>64.0</v>
      </c>
      <c r="G35" s="105" t="n">
        <f t="shared" si="5"/>
        <v>54.0</v>
      </c>
      <c r="H35" s="105" t="n">
        <f t="shared" si="5"/>
        <v>51.0</v>
      </c>
      <c r="I35" s="105" t="n">
        <f t="shared" si="5"/>
        <v>3.0</v>
      </c>
      <c r="J35" s="105" t="n">
        <f t="shared" si="5"/>
        <v>583.0</v>
      </c>
      <c r="K35" s="105" t="n">
        <f t="shared" si="5"/>
        <v>42.0</v>
      </c>
      <c r="L35" s="106" t="n">
        <f t="shared" si="5"/>
        <v>31.0</v>
      </c>
      <c r="M35" s="104" t="n">
        <f t="shared" si="5"/>
        <v>636.0</v>
      </c>
      <c r="N35" s="105" t="n">
        <f t="shared" si="5"/>
        <v>85.0</v>
      </c>
      <c r="O35" s="105" t="n">
        <f t="shared" si="5"/>
        <v>70.0</v>
      </c>
      <c r="P35" s="105" t="n">
        <f t="shared" si="5"/>
        <v>791.0</v>
      </c>
      <c r="Q35" s="105" t="n">
        <f t="shared" si="5"/>
        <v>54.0</v>
      </c>
      <c r="R35" s="106" t="n">
        <f t="shared" si="5"/>
        <v>43.0</v>
      </c>
    </row>
    <row r="36" spans="1:18" s="40" customFormat="1" ht="15.75" thickBot="1" x14ac:dyDescent="0.3">
      <c r="B36" s="324"/>
      <c r="C36" s="332" t="s">
        <v>100</v>
      </c>
      <c r="D36" s="333"/>
      <c r="E36" s="274" t="n">
        <f>IF(ISERROR(E35/(E35+F35+G35)),0,E35/(E35+F35+G35))</f>
        <v>0.8010118043844857</v>
      </c>
      <c r="F36" s="275" t="n">
        <f>IF(ISERROR(F35/(E35+F35+G35)),0,F35/(E35+F35+G35))</f>
        <v>0.10792580101180438</v>
      </c>
      <c r="G36" s="276" t="n">
        <f>IF(1-E36-F36=1,IF(G35=0,0,1),1-E36-F36)</f>
        <v>0.0910623946037099</v>
      </c>
      <c r="H36" s="276" t="n">
        <f>IF(ISERROR(H35/G35),0,H35/G35)</f>
        <v>0.9444444444444444</v>
      </c>
      <c r="I36" s="276" t="n">
        <f>IF(1-H36=1,IF(I35=0,0,1),1-H36)</f>
        <v>0.05555555555555558</v>
      </c>
      <c r="J36" s="276"/>
      <c r="K36" s="276" t="n">
        <f>IF(ISERROR(K35/J35),0,K35/J35)</f>
        <v>0.07204116638078903</v>
      </c>
      <c r="L36" s="277" t="n">
        <f>IF(ISERROR(L35/J35),0,L35/J35)</f>
        <v>0.05317324185248713</v>
      </c>
      <c r="M36" s="274" t="n">
        <f>IF(ISERROR(M35/P35),0,M35/P35)</f>
        <v>0.8040455120101138</v>
      </c>
      <c r="N36" s="276" t="n">
        <f>IF(ISERROR(N35/P35),0,N35/P35)</f>
        <v>0.10745891276864729</v>
      </c>
      <c r="O36" s="276" t="n">
        <f>IF(1-M36-N36=1,IF(O35=0,0,1),1-M36-N36)</f>
        <v>0.08849557522123895</v>
      </c>
      <c r="P36" s="276"/>
      <c r="Q36" s="276" t="n">
        <f>IF(ISERROR(Q35/P35),0,Q35/P35)</f>
        <v>0.06826801517067003</v>
      </c>
      <c r="R36" s="278" t="n">
        <f>IF(ISERROR(R35/P35),0,R35/P35)</f>
        <v>0.05436156763590392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2.0</v>
      </c>
      <c r="K8" s="239" t="n">
        <v>0.0</v>
      </c>
      <c r="L8" s="240" t="n">
        <v>0.0</v>
      </c>
      <c r="M8" s="241" t="n">
        <v>3.0</v>
      </c>
      <c r="N8" s="242" t="n">
        <v>0.0</v>
      </c>
      <c r="O8" s="242" t="n">
        <v>0.0</v>
      </c>
      <c r="P8" s="52" t="n">
        <v>3.0</v>
      </c>
      <c r="Q8" s="242" t="n">
        <v>0.0</v>
      </c>
      <c r="R8" s="243" t="n">
        <v>0.0</v>
      </c>
    </row>
    <row r="9" spans="1:18" s="40" customFormat="1" ht="15.75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4.0</v>
      </c>
      <c r="F9" s="236" t="n">
        <v>1.0</v>
      </c>
      <c r="G9" s="236" t="n">
        <v>3.0</v>
      </c>
      <c r="H9" s="236" t="n">
        <v>3.0</v>
      </c>
      <c r="I9" s="237" t="n">
        <v>0.0</v>
      </c>
      <c r="J9" s="146" t="n">
        <v>8.0</v>
      </c>
      <c r="K9" s="239" t="n">
        <v>1.0</v>
      </c>
      <c r="L9" s="240" t="n">
        <v>2.0</v>
      </c>
      <c r="M9" s="241" t="n">
        <v>6.0</v>
      </c>
      <c r="N9" s="242" t="n">
        <v>1.0</v>
      </c>
      <c r="O9" s="242" t="n">
        <v>4.0</v>
      </c>
      <c r="P9" s="52" t="n">
        <v>11.0</v>
      </c>
      <c r="Q9" s="242" t="n">
        <v>2.0</v>
      </c>
      <c r="R9" s="243" t="n">
        <v>2.0</v>
      </c>
    </row>
    <row r="10" spans="1:18" s="40" customFormat="1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15.0</v>
      </c>
      <c r="F10" s="154" t="n">
        <v>1.0</v>
      </c>
      <c r="G10" s="154" t="n">
        <v>0.0</v>
      </c>
      <c r="H10" s="154" t="n">
        <v>0.0</v>
      </c>
      <c r="I10" s="155" t="n">
        <v>0.0</v>
      </c>
      <c r="J10" s="114" t="n">
        <v>16.0</v>
      </c>
      <c r="K10" s="156" t="n">
        <v>0.0</v>
      </c>
      <c r="L10" s="157" t="n">
        <v>0.0</v>
      </c>
      <c r="M10" s="158" t="n">
        <v>17.0</v>
      </c>
      <c r="N10" s="159" t="n">
        <v>1.0</v>
      </c>
      <c r="O10" s="159" t="n">
        <v>0.0</v>
      </c>
      <c r="P10" s="62" t="n">
        <v>18.0</v>
      </c>
      <c r="Q10" s="159" t="n">
        <v>0.0</v>
      </c>
      <c r="R10" s="160" t="n">
        <v>0.0</v>
      </c>
    </row>
    <row r="11" spans="1:18" s="40" customFormat="1" x14ac:dyDescent="0.25">
      <c r="A11" s="13" t="s">
        <v>147</v>
      </c>
      <c r="B11" s="347"/>
      <c r="C11" s="339"/>
      <c r="D11" s="121" t="s">
        <v>74</v>
      </c>
      <c r="E11" s="122" t="n">
        <v>2.0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2.0</v>
      </c>
      <c r="K11" s="125" t="n">
        <v>0.0</v>
      </c>
      <c r="L11" s="126" t="n">
        <v>0.0</v>
      </c>
      <c r="M11" s="127" t="n">
        <v>3.0</v>
      </c>
      <c r="N11" s="128" t="n">
        <v>0.0</v>
      </c>
      <c r="O11" s="128" t="n">
        <v>0.0</v>
      </c>
      <c r="P11" s="62" t="n">
        <v>3.0</v>
      </c>
      <c r="Q11" s="128" t="n">
        <v>0.0</v>
      </c>
      <c r="R11" s="130" t="n">
        <v>0.0</v>
      </c>
    </row>
    <row r="12" spans="1:18" s="40" customFormat="1" ht="15.75" thickBot="1" x14ac:dyDescent="0.3">
      <c r="A12" s="73"/>
      <c r="B12" s="347"/>
      <c r="C12" s="340"/>
      <c r="D12" s="186" t="s">
        <v>13</v>
      </c>
      <c r="E12" s="187" t="n">
        <f t="shared" ref="E12:R12" si="0">SUM(E10:E11)</f>
        <v>17.0</v>
      </c>
      <c r="F12" s="189" t="n">
        <f t="shared" si="0"/>
        <v>1.0</v>
      </c>
      <c r="G12" s="189" t="n">
        <f t="shared" si="0"/>
        <v>0.0</v>
      </c>
      <c r="H12" s="189" t="n">
        <f t="shared" si="0"/>
        <v>0.0</v>
      </c>
      <c r="I12" s="190" t="n">
        <f t="shared" si="0"/>
        <v>0.0</v>
      </c>
      <c r="J12" s="135" t="n">
        <f t="shared" si="0"/>
        <v>18.0</v>
      </c>
      <c r="K12" s="191" t="n">
        <f t="shared" si="0"/>
        <v>0.0</v>
      </c>
      <c r="L12" s="192" t="n">
        <f t="shared" si="0"/>
        <v>0.0</v>
      </c>
      <c r="M12" s="193" t="n">
        <f t="shared" si="0"/>
        <v>20.0</v>
      </c>
      <c r="N12" s="194" t="n">
        <f t="shared" si="0"/>
        <v>1.0</v>
      </c>
      <c r="O12" s="194" t="n">
        <f t="shared" si="0"/>
        <v>0.0</v>
      </c>
      <c r="P12" s="52" t="n">
        <f t="shared" si="0"/>
        <v>21.0</v>
      </c>
      <c r="Q12" s="194" t="n">
        <f t="shared" si="0"/>
        <v>0.0</v>
      </c>
      <c r="R12" s="213" t="n">
        <f t="shared" si="0"/>
        <v>0.0</v>
      </c>
    </row>
    <row r="13" spans="1:18" s="40" customFormat="1" x14ac:dyDescent="0.25">
      <c r="A13" s="13" t="s">
        <v>147</v>
      </c>
      <c r="B13" s="347"/>
      <c r="C13" s="366" t="s">
        <v>35</v>
      </c>
      <c r="D13" s="245" t="s">
        <v>35</v>
      </c>
      <c r="E13" s="153" t="n">
        <v>4.0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4.0</v>
      </c>
      <c r="K13" s="156" t="n">
        <v>0.0</v>
      </c>
      <c r="L13" s="157" t="n">
        <v>0.0</v>
      </c>
      <c r="M13" s="158" t="n">
        <v>8.0</v>
      </c>
      <c r="N13" s="159" t="n">
        <v>0.0</v>
      </c>
      <c r="O13" s="159" t="n">
        <v>0.0</v>
      </c>
      <c r="P13" s="62" t="n">
        <v>8.0</v>
      </c>
      <c r="Q13" s="159" t="n">
        <v>0.0</v>
      </c>
      <c r="R13" s="160" t="n">
        <v>0.0</v>
      </c>
    </row>
    <row r="14" spans="1:18" s="40" customFormat="1" x14ac:dyDescent="0.25">
      <c r="A14" s="13" t="s">
        <v>147</v>
      </c>
      <c r="B14" s="347"/>
      <c r="C14" s="367"/>
      <c r="D14" s="121" t="s">
        <v>75</v>
      </c>
      <c r="E14" s="122" t="n">
        <v>3.0</v>
      </c>
      <c r="F14" s="123" t="n">
        <v>0.0</v>
      </c>
      <c r="G14" s="123" t="n">
        <v>1.0</v>
      </c>
      <c r="H14" s="123" t="n">
        <v>1.0</v>
      </c>
      <c r="I14" s="124" t="n">
        <v>0.0</v>
      </c>
      <c r="J14" s="123" t="n">
        <v>4.0</v>
      </c>
      <c r="K14" s="125" t="n">
        <v>2.0</v>
      </c>
      <c r="L14" s="126" t="n">
        <v>0.0</v>
      </c>
      <c r="M14" s="127" t="n">
        <v>3.0</v>
      </c>
      <c r="N14" s="128" t="n">
        <v>0.0</v>
      </c>
      <c r="O14" s="128" t="n">
        <v>1.0</v>
      </c>
      <c r="P14" s="62" t="n">
        <v>4.0</v>
      </c>
      <c r="Q14" s="128" t="n">
        <v>2.0</v>
      </c>
      <c r="R14" s="130" t="n">
        <v>0.0</v>
      </c>
    </row>
    <row r="15" spans="1:18" s="40" customFormat="1" ht="15.75" thickBot="1" x14ac:dyDescent="0.3">
      <c r="A15" s="73"/>
      <c r="B15" s="347"/>
      <c r="C15" s="368"/>
      <c r="D15" s="131" t="s">
        <v>13</v>
      </c>
      <c r="E15" s="187" t="n">
        <f t="shared" ref="E15:R15" si="1">SUM(E13:E14)</f>
        <v>7.0</v>
      </c>
      <c r="F15" s="189" t="n">
        <f t="shared" si="1"/>
        <v>0.0</v>
      </c>
      <c r="G15" s="189" t="n">
        <f t="shared" si="1"/>
        <v>1.0</v>
      </c>
      <c r="H15" s="189" t="n">
        <f t="shared" si="1"/>
        <v>1.0</v>
      </c>
      <c r="I15" s="190" t="n">
        <f t="shared" si="1"/>
        <v>0.0</v>
      </c>
      <c r="J15" s="135" t="n">
        <f t="shared" si="1"/>
        <v>8.0</v>
      </c>
      <c r="K15" s="191" t="n">
        <f t="shared" si="1"/>
        <v>2.0</v>
      </c>
      <c r="L15" s="192" t="n">
        <f t="shared" si="1"/>
        <v>0.0</v>
      </c>
      <c r="M15" s="193" t="n">
        <f t="shared" si="1"/>
        <v>11.0</v>
      </c>
      <c r="N15" s="194" t="n">
        <f t="shared" si="1"/>
        <v>0.0</v>
      </c>
      <c r="O15" s="194" t="n">
        <f t="shared" si="1"/>
        <v>1.0</v>
      </c>
      <c r="P15" s="52" t="n">
        <f t="shared" si="1"/>
        <v>12.0</v>
      </c>
      <c r="Q15" s="194" t="n">
        <f t="shared" si="1"/>
        <v>2.0</v>
      </c>
      <c r="R15" s="213" t="n">
        <f t="shared" si="1"/>
        <v>0.0</v>
      </c>
    </row>
    <row r="16" spans="1:18" s="40" customFormat="1" ht="15.75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3.0</v>
      </c>
      <c r="F16" s="236" t="n">
        <v>3.0</v>
      </c>
      <c r="G16" s="236" t="n">
        <v>0.0</v>
      </c>
      <c r="H16" s="236" t="n">
        <v>0.0</v>
      </c>
      <c r="I16" s="237" t="n">
        <v>0.0</v>
      </c>
      <c r="J16" s="146" t="n">
        <v>6.0</v>
      </c>
      <c r="K16" s="239" t="n">
        <v>0.0</v>
      </c>
      <c r="L16" s="240" t="n">
        <v>1.0</v>
      </c>
      <c r="M16" s="241" t="n">
        <v>3.0</v>
      </c>
      <c r="N16" s="242" t="n">
        <v>5.0</v>
      </c>
      <c r="O16" s="242" t="n">
        <v>0.0</v>
      </c>
      <c r="P16" s="52" t="n">
        <v>8.0</v>
      </c>
      <c r="Q16" s="242" t="n">
        <v>0.0</v>
      </c>
      <c r="R16" s="243" t="n">
        <v>2.0</v>
      </c>
    </row>
    <row r="17" spans="1:18" s="40" customFormat="1" ht="15.75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6.0</v>
      </c>
      <c r="F17" s="236" t="n">
        <v>1.0</v>
      </c>
      <c r="G17" s="236" t="n">
        <v>1.0</v>
      </c>
      <c r="H17" s="236" t="n">
        <v>0.0</v>
      </c>
      <c r="I17" s="237" t="n">
        <v>1.0</v>
      </c>
      <c r="J17" s="146" t="n">
        <v>8.0</v>
      </c>
      <c r="K17" s="239" t="n">
        <v>0.0</v>
      </c>
      <c r="L17" s="240" t="n">
        <v>1.0</v>
      </c>
      <c r="M17" s="241" t="n">
        <v>7.0</v>
      </c>
      <c r="N17" s="242" t="n">
        <v>1.0</v>
      </c>
      <c r="O17" s="242" t="n">
        <v>1.0</v>
      </c>
      <c r="P17" s="52" t="n">
        <v>9.0</v>
      </c>
      <c r="Q17" s="242" t="n">
        <v>0.0</v>
      </c>
      <c r="R17" s="243" t="n">
        <v>1.0</v>
      </c>
    </row>
    <row r="18" spans="1:18" s="40" customFormat="1" x14ac:dyDescent="0.25">
      <c r="A18" s="13" t="s">
        <v>147</v>
      </c>
      <c r="B18" s="347"/>
      <c r="C18" s="366" t="s">
        <v>37</v>
      </c>
      <c r="D18" s="112" t="s">
        <v>76</v>
      </c>
      <c r="E18" s="153" t="n">
        <v>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0.0</v>
      </c>
      <c r="M18" s="158" t="n">
        <v>6.0</v>
      </c>
      <c r="N18" s="159" t="n">
        <v>0.0</v>
      </c>
      <c r="O18" s="159" t="n">
        <v>0.0</v>
      </c>
      <c r="P18" s="62" t="n">
        <v>6.0</v>
      </c>
      <c r="Q18" s="159" t="n">
        <v>0.0</v>
      </c>
      <c r="R18" s="160" t="n">
        <v>0.0</v>
      </c>
    </row>
    <row r="19" spans="1:18" s="40" customFormat="1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r="20" spans="1:18" s="40" customFormat="1" x14ac:dyDescent="0.25">
      <c r="A20" s="13" t="s">
        <v>147</v>
      </c>
      <c r="B20" s="347"/>
      <c r="C20" s="367"/>
      <c r="D20" s="121" t="s">
        <v>37</v>
      </c>
      <c r="E20" s="122" t="n">
        <v>10.0</v>
      </c>
      <c r="F20" s="123" t="n">
        <v>1.0</v>
      </c>
      <c r="G20" s="123" t="n">
        <v>2.0</v>
      </c>
      <c r="H20" s="123" t="n">
        <v>2.0</v>
      </c>
      <c r="I20" s="124" t="n">
        <v>0.0</v>
      </c>
      <c r="J20" s="123" t="n">
        <v>13.0</v>
      </c>
      <c r="K20" s="125" t="n">
        <v>2.0</v>
      </c>
      <c r="L20" s="126" t="n">
        <v>1.0</v>
      </c>
      <c r="M20" s="127" t="n">
        <v>13.0</v>
      </c>
      <c r="N20" s="128" t="n">
        <v>2.0</v>
      </c>
      <c r="O20" s="128" t="n">
        <v>2.0</v>
      </c>
      <c r="P20" s="62" t="n">
        <v>17.0</v>
      </c>
      <c r="Q20" s="128" t="n">
        <v>2.0</v>
      </c>
      <c r="R20" s="130" t="n">
        <v>1.0</v>
      </c>
    </row>
    <row r="21" spans="1:18" s="40" customFormat="1" ht="15.75" thickBot="1" x14ac:dyDescent="0.3">
      <c r="B21" s="347"/>
      <c r="C21" s="367"/>
      <c r="D21" s="247" t="s">
        <v>13</v>
      </c>
      <c r="E21" s="132" t="n">
        <f t="shared" ref="E21:R21" si="2">SUM(E18:E20)</f>
        <v>14.0</v>
      </c>
      <c r="F21" s="133" t="n">
        <f t="shared" si="2"/>
        <v>1.0</v>
      </c>
      <c r="G21" s="133" t="n">
        <f t="shared" si="2"/>
        <v>2.0</v>
      </c>
      <c r="H21" s="133" t="n">
        <f t="shared" si="2"/>
        <v>2.0</v>
      </c>
      <c r="I21" s="134" t="n">
        <f t="shared" si="2"/>
        <v>0.0</v>
      </c>
      <c r="J21" s="133" t="n">
        <f t="shared" si="2"/>
        <v>17.0</v>
      </c>
      <c r="K21" s="136" t="n">
        <f t="shared" si="2"/>
        <v>2.0</v>
      </c>
      <c r="L21" s="137" t="n">
        <f t="shared" si="2"/>
        <v>1.0</v>
      </c>
      <c r="M21" s="138" t="n">
        <f t="shared" si="2"/>
        <v>19.0</v>
      </c>
      <c r="N21" s="139" t="n">
        <f t="shared" si="2"/>
        <v>2.0</v>
      </c>
      <c r="O21" s="139" t="n">
        <f t="shared" si="2"/>
        <v>2.0</v>
      </c>
      <c r="P21" s="102" t="n">
        <f t="shared" si="2"/>
        <v>23.0</v>
      </c>
      <c r="Q21" s="139" t="n">
        <f t="shared" si="2"/>
        <v>2.0</v>
      </c>
      <c r="R21" s="140" t="n">
        <f t="shared" si="2"/>
        <v>1.0</v>
      </c>
    </row>
    <row r="22" spans="1:18" s="40" customFormat="1" ht="16.5" customHeight="1" x14ac:dyDescent="0.25">
      <c r="B22" s="347"/>
      <c r="C22" s="371" t="s">
        <v>99</v>
      </c>
      <c r="D22" s="372"/>
      <c r="E22" s="162" t="n">
        <f t="shared" ref="E22:R22" si="3">E21+E17+E16+E15+E12+E9+E8</f>
        <v>53.0</v>
      </c>
      <c r="F22" s="105" t="n">
        <f t="shared" si="3"/>
        <v>7.0</v>
      </c>
      <c r="G22" s="105" t="n">
        <f t="shared" si="3"/>
        <v>7.0</v>
      </c>
      <c r="H22" s="105" t="n">
        <f t="shared" si="3"/>
        <v>6.0</v>
      </c>
      <c r="I22" s="105" t="n">
        <f t="shared" si="3"/>
        <v>1.0</v>
      </c>
      <c r="J22" s="105" t="n">
        <f t="shared" si="3"/>
        <v>67.0</v>
      </c>
      <c r="K22" s="105" t="n">
        <f t="shared" si="3"/>
        <v>5.0</v>
      </c>
      <c r="L22" s="163" t="n">
        <f t="shared" si="3"/>
        <v>5.0</v>
      </c>
      <c r="M22" s="162" t="n">
        <f t="shared" si="3"/>
        <v>69.0</v>
      </c>
      <c r="N22" s="105" t="n">
        <f t="shared" si="3"/>
        <v>10.0</v>
      </c>
      <c r="O22" s="105" t="n">
        <f t="shared" si="3"/>
        <v>8.0</v>
      </c>
      <c r="P22" s="105" t="n">
        <f t="shared" si="3"/>
        <v>87.0</v>
      </c>
      <c r="Q22" s="105" t="n">
        <f t="shared" si="3"/>
        <v>6.0</v>
      </c>
      <c r="R22" s="106" t="n">
        <f t="shared" si="3"/>
        <v>6.0</v>
      </c>
    </row>
    <row r="23" spans="1:18" s="40" customFormat="1" ht="15.75" thickBot="1" x14ac:dyDescent="0.3">
      <c r="B23" s="348"/>
      <c r="C23" s="369" t="s">
        <v>100</v>
      </c>
      <c r="D23" s="370"/>
      <c r="E23" s="274" t="n">
        <f>IF(ISERROR(E22/(E22+F22+G22)),0,(E22/(E22+F22+G22)))</f>
        <v>0.7910447761194029</v>
      </c>
      <c r="F23" s="275" t="n">
        <f>IF(ISERROR(F22/(E22+F22+G22)),0,(F22/(E22+F22+G22)))</f>
        <v>0.1044776119402985</v>
      </c>
      <c r="G23" s="276" t="n">
        <f>IF(1-E23-F23=1,IF(G22=0,0,1),1-E23-F23)</f>
        <v>0.10447761194029856</v>
      </c>
      <c r="H23" s="276" t="n">
        <f>IF(ISERROR(H22/G22),0,(H22/G22))</f>
        <v>0.8571428571428571</v>
      </c>
      <c r="I23" s="276" t="n">
        <f>IF(1-H23=1,IF(I22=0,0,1),1-H23)</f>
        <v>0.1428571428571429</v>
      </c>
      <c r="J23" s="276"/>
      <c r="K23" s="276" t="n">
        <f>IF(ISERROR(K22/J22),0,K22/J22)</f>
        <v>0.07462686567164178</v>
      </c>
      <c r="L23" s="277" t="n">
        <f>IF(ISERROR(L22/J22),0,(L22/J22))</f>
        <v>0.07462686567164178</v>
      </c>
      <c r="M23" s="274" t="n">
        <f>IF(ISERROR(M22/P22),0,(M22/P22))</f>
        <v>0.7931034482758621</v>
      </c>
      <c r="N23" s="276" t="n">
        <f>IF(ISERROR(N22/P22),0,(N22/P22))</f>
        <v>0.11494252873563218</v>
      </c>
      <c r="O23" s="276" t="n">
        <f>IF(1-M23-N23=1,IF(O22=0,0,1),1-M23-N23)</f>
        <v>0.09195402298850572</v>
      </c>
      <c r="P23" s="276"/>
      <c r="Q23" s="276" t="n">
        <f>IF(ISERROR(Q22/P22),0,(Q22/P22))</f>
        <v>0.06896551724137931</v>
      </c>
      <c r="R23" s="278" t="n">
        <f>IF(ISERROR(R22/P22),0,(R22/P22))</f>
        <v>0.06896551724137931</v>
      </c>
    </row>
    <row r="24" spans="1:18" s="248" customFormat="1" ht="15.75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8" s="40" customFormat="1" ht="16.5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ht="15.75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28.0</v>
      </c>
      <c r="F31" s="236" t="n">
        <v>5.0</v>
      </c>
      <c r="G31" s="236" t="n">
        <v>1.0</v>
      </c>
      <c r="H31" s="236" t="n">
        <v>1.0</v>
      </c>
      <c r="I31" s="237" t="n">
        <v>0.0</v>
      </c>
      <c r="J31" s="238" t="n">
        <v>33.0</v>
      </c>
      <c r="K31" s="239" t="n">
        <v>0.0</v>
      </c>
      <c r="L31" s="240" t="n">
        <v>2.0</v>
      </c>
      <c r="M31" s="241" t="n">
        <v>39.0</v>
      </c>
      <c r="N31" s="242" t="n">
        <v>7.0</v>
      </c>
      <c r="O31" s="242" t="n">
        <v>2.0</v>
      </c>
      <c r="P31" s="52" t="n">
        <v>48.0</v>
      </c>
      <c r="Q31" s="242" t="n">
        <v>0.0</v>
      </c>
      <c r="R31" s="243" t="n">
        <v>3.0</v>
      </c>
    </row>
    <row r="32" spans="1:18" s="40" customFormat="1" ht="15.75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57.0</v>
      </c>
      <c r="F32" s="236" t="n">
        <v>15.0</v>
      </c>
      <c r="G32" s="236" t="n">
        <v>14.0</v>
      </c>
      <c r="H32" s="236" t="n">
        <v>13.0</v>
      </c>
      <c r="I32" s="237" t="n">
        <v>1.0</v>
      </c>
      <c r="J32" s="146" t="n">
        <v>83.0</v>
      </c>
      <c r="K32" s="239" t="n">
        <v>7.0</v>
      </c>
      <c r="L32" s="240" t="n">
        <v>10.0</v>
      </c>
      <c r="M32" s="241" t="n">
        <v>77.0</v>
      </c>
      <c r="N32" s="242" t="n">
        <v>20.0</v>
      </c>
      <c r="O32" s="242" t="n">
        <v>19.0</v>
      </c>
      <c r="P32" s="52" t="n">
        <v>116.0</v>
      </c>
      <c r="Q32" s="242" t="n">
        <v>11.0</v>
      </c>
      <c r="R32" s="243" t="n">
        <v>15.0</v>
      </c>
    </row>
    <row r="33" spans="1:18" s="40" customFormat="1" x14ac:dyDescent="0.25">
      <c r="A33" s="13" t="s">
        <v>147</v>
      </c>
      <c r="B33" s="347"/>
      <c r="C33" s="341" t="s">
        <v>34</v>
      </c>
      <c r="D33" s="112" t="s">
        <v>34</v>
      </c>
      <c r="E33" s="153" t="n">
        <v>92.0</v>
      </c>
      <c r="F33" s="154" t="n">
        <v>16.0</v>
      </c>
      <c r="G33" s="154" t="n">
        <v>21.0</v>
      </c>
      <c r="H33" s="154" t="n">
        <v>20.0</v>
      </c>
      <c r="I33" s="155" t="n">
        <v>1.0</v>
      </c>
      <c r="J33" s="114" t="n">
        <v>126.0</v>
      </c>
      <c r="K33" s="156" t="n">
        <v>16.0</v>
      </c>
      <c r="L33" s="157" t="n">
        <v>11.0</v>
      </c>
      <c r="M33" s="158" t="n">
        <v>118.0</v>
      </c>
      <c r="N33" s="159" t="n">
        <v>28.0</v>
      </c>
      <c r="O33" s="159" t="n">
        <v>31.0</v>
      </c>
      <c r="P33" s="62" t="n">
        <v>177.0</v>
      </c>
      <c r="Q33" s="159" t="n">
        <v>25.0</v>
      </c>
      <c r="R33" s="160" t="n">
        <v>14.0</v>
      </c>
    </row>
    <row r="34" spans="1:18" s="40" customFormat="1" x14ac:dyDescent="0.25">
      <c r="A34" s="13" t="s">
        <v>147</v>
      </c>
      <c r="B34" s="347"/>
      <c r="C34" s="339"/>
      <c r="D34" s="121" t="s">
        <v>74</v>
      </c>
      <c r="E34" s="122" t="n">
        <v>18.0</v>
      </c>
      <c r="F34" s="123" t="n">
        <v>5.0</v>
      </c>
      <c r="G34" s="123" t="n">
        <v>3.0</v>
      </c>
      <c r="H34" s="123" t="n">
        <v>3.0</v>
      </c>
      <c r="I34" s="124" t="n">
        <v>0.0</v>
      </c>
      <c r="J34" s="244" t="n">
        <v>24.0</v>
      </c>
      <c r="K34" s="125" t="n">
        <v>4.0</v>
      </c>
      <c r="L34" s="126" t="n">
        <v>3.0</v>
      </c>
      <c r="M34" s="127" t="n">
        <v>20.0</v>
      </c>
      <c r="N34" s="128" t="n">
        <v>5.0</v>
      </c>
      <c r="O34" s="128" t="n">
        <v>3.0</v>
      </c>
      <c r="P34" s="62" t="n">
        <v>28.0</v>
      </c>
      <c r="Q34" s="128" t="n">
        <v>5.0</v>
      </c>
      <c r="R34" s="130" t="n">
        <v>3.0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4">SUM(E33:E34)</f>
        <v>110.0</v>
      </c>
      <c r="F35" s="189" t="n">
        <f t="shared" si="4"/>
        <v>21.0</v>
      </c>
      <c r="G35" s="189" t="n">
        <f t="shared" si="4"/>
        <v>24.0</v>
      </c>
      <c r="H35" s="189" t="n">
        <f t="shared" si="4"/>
        <v>23.0</v>
      </c>
      <c r="I35" s="190" t="n">
        <f t="shared" si="4"/>
        <v>1.0</v>
      </c>
      <c r="J35" s="135" t="n">
        <f t="shared" si="4"/>
        <v>150.0</v>
      </c>
      <c r="K35" s="191" t="n">
        <f t="shared" si="4"/>
        <v>20.0</v>
      </c>
      <c r="L35" s="192" t="n">
        <f t="shared" si="4"/>
        <v>14.0</v>
      </c>
      <c r="M35" s="193" t="n">
        <f t="shared" si="4"/>
        <v>138.0</v>
      </c>
      <c r="N35" s="194" t="n">
        <f t="shared" si="4"/>
        <v>33.0</v>
      </c>
      <c r="O35" s="194" t="n">
        <f t="shared" si="4"/>
        <v>34.0</v>
      </c>
      <c r="P35" s="52" t="n">
        <f t="shared" si="4"/>
        <v>205.0</v>
      </c>
      <c r="Q35" s="194" t="n">
        <f t="shared" si="4"/>
        <v>30.0</v>
      </c>
      <c r="R35" s="213" t="n">
        <f t="shared" si="4"/>
        <v>17.0</v>
      </c>
    </row>
    <row r="36" spans="1:18" s="40" customFormat="1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33.0</v>
      </c>
      <c r="F36" s="154" t="n">
        <v>3.0</v>
      </c>
      <c r="G36" s="154" t="n">
        <v>3.0</v>
      </c>
      <c r="H36" s="154" t="n">
        <v>3.0</v>
      </c>
      <c r="I36" s="155" t="n">
        <v>0.0</v>
      </c>
      <c r="J36" s="114" t="n">
        <v>39.0</v>
      </c>
      <c r="K36" s="156" t="n">
        <v>1.0</v>
      </c>
      <c r="L36" s="157" t="n">
        <v>3.0</v>
      </c>
      <c r="M36" s="158" t="n">
        <v>62.0</v>
      </c>
      <c r="N36" s="159" t="n">
        <v>5.0</v>
      </c>
      <c r="O36" s="159" t="n">
        <v>5.0</v>
      </c>
      <c r="P36" s="62" t="n">
        <v>72.0</v>
      </c>
      <c r="Q36" s="159" t="n">
        <v>2.0</v>
      </c>
      <c r="R36" s="160" t="n">
        <v>5.0</v>
      </c>
    </row>
    <row r="37" spans="1:18" s="40" customFormat="1" x14ac:dyDescent="0.25">
      <c r="A37" s="13" t="s">
        <v>147</v>
      </c>
      <c r="B37" s="347"/>
      <c r="C37" s="367"/>
      <c r="D37" s="121" t="s">
        <v>75</v>
      </c>
      <c r="E37" s="122" t="n">
        <v>25.0</v>
      </c>
      <c r="F37" s="123" t="n">
        <v>2.0</v>
      </c>
      <c r="G37" s="123" t="n">
        <v>2.0</v>
      </c>
      <c r="H37" s="123" t="n">
        <v>1.0</v>
      </c>
      <c r="I37" s="124" t="n">
        <v>1.0</v>
      </c>
      <c r="J37" s="123" t="n">
        <v>29.0</v>
      </c>
      <c r="K37" s="125" t="n">
        <v>2.0</v>
      </c>
      <c r="L37" s="126" t="n">
        <v>5.0</v>
      </c>
      <c r="M37" s="127" t="n">
        <v>44.0</v>
      </c>
      <c r="N37" s="128" t="n">
        <v>2.0</v>
      </c>
      <c r="O37" s="128" t="n">
        <v>2.0</v>
      </c>
      <c r="P37" s="62" t="n">
        <v>48.0</v>
      </c>
      <c r="Q37" s="128" t="n">
        <v>2.0</v>
      </c>
      <c r="R37" s="130" t="n">
        <v>13.0</v>
      </c>
    </row>
    <row r="38" spans="1:18" s="40" customFormat="1" ht="15.75" thickBot="1" x14ac:dyDescent="0.3">
      <c r="A38" s="73"/>
      <c r="B38" s="347"/>
      <c r="C38" s="368"/>
      <c r="D38" s="131" t="s">
        <v>13</v>
      </c>
      <c r="E38" s="187" t="n">
        <f t="shared" ref="E38:R38" si="5">SUM(E36:E37)</f>
        <v>58.0</v>
      </c>
      <c r="F38" s="189" t="n">
        <f t="shared" si="5"/>
        <v>5.0</v>
      </c>
      <c r="G38" s="189" t="n">
        <f t="shared" si="5"/>
        <v>5.0</v>
      </c>
      <c r="H38" s="189" t="n">
        <f t="shared" si="5"/>
        <v>4.0</v>
      </c>
      <c r="I38" s="190" t="n">
        <f t="shared" si="5"/>
        <v>1.0</v>
      </c>
      <c r="J38" s="135" t="n">
        <f t="shared" si="5"/>
        <v>68.0</v>
      </c>
      <c r="K38" s="191" t="n">
        <f t="shared" si="5"/>
        <v>3.0</v>
      </c>
      <c r="L38" s="192" t="n">
        <f t="shared" si="5"/>
        <v>8.0</v>
      </c>
      <c r="M38" s="193" t="n">
        <f t="shared" si="5"/>
        <v>106.0</v>
      </c>
      <c r="N38" s="194" t="n">
        <f t="shared" si="5"/>
        <v>7.0</v>
      </c>
      <c r="O38" s="194" t="n">
        <f t="shared" si="5"/>
        <v>7.0</v>
      </c>
      <c r="P38" s="52" t="n">
        <f t="shared" si="5"/>
        <v>120.0</v>
      </c>
      <c r="Q38" s="194" t="n">
        <f t="shared" si="5"/>
        <v>4.0</v>
      </c>
      <c r="R38" s="213" t="n">
        <f t="shared" si="5"/>
        <v>18.0</v>
      </c>
    </row>
    <row r="39" spans="1:18" s="40" customFormat="1" ht="15.75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47.0</v>
      </c>
      <c r="F39" s="236" t="n">
        <v>9.0</v>
      </c>
      <c r="G39" s="236" t="n">
        <v>9.0</v>
      </c>
      <c r="H39" s="236" t="n">
        <v>9.0</v>
      </c>
      <c r="I39" s="237" t="n">
        <v>0.0</v>
      </c>
      <c r="J39" s="146" t="n">
        <v>65.0</v>
      </c>
      <c r="K39" s="239" t="n">
        <v>7.0</v>
      </c>
      <c r="L39" s="240" t="n">
        <v>3.0</v>
      </c>
      <c r="M39" s="241" t="n">
        <v>70.0</v>
      </c>
      <c r="N39" s="242" t="n">
        <v>14.0</v>
      </c>
      <c r="O39" s="242" t="n">
        <v>12.0</v>
      </c>
      <c r="P39" s="52" t="n">
        <v>96.0</v>
      </c>
      <c r="Q39" s="242" t="n">
        <v>11.0</v>
      </c>
      <c r="R39" s="243" t="n">
        <v>3.0</v>
      </c>
    </row>
    <row r="40" spans="1:18" s="40" customFormat="1" ht="15.75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98.0</v>
      </c>
      <c r="F40" s="236" t="n">
        <v>11.0</v>
      </c>
      <c r="G40" s="236" t="n">
        <v>7.0</v>
      </c>
      <c r="H40" s="236" t="n">
        <v>5.0</v>
      </c>
      <c r="I40" s="237" t="n">
        <v>2.0</v>
      </c>
      <c r="J40" s="146" t="n">
        <v>116.0</v>
      </c>
      <c r="K40" s="239" t="n">
        <v>2.0</v>
      </c>
      <c r="L40" s="240" t="n">
        <v>11.0</v>
      </c>
      <c r="M40" s="241" t="n">
        <v>141.0</v>
      </c>
      <c r="N40" s="242" t="n">
        <v>14.0</v>
      </c>
      <c r="O40" s="242" t="n">
        <v>13.0</v>
      </c>
      <c r="P40" s="52" t="n">
        <v>168.0</v>
      </c>
      <c r="Q40" s="242" t="n">
        <v>4.0</v>
      </c>
      <c r="R40" s="243" t="n">
        <v>16.0</v>
      </c>
    </row>
    <row r="41" spans="1:18" s="40" customFormat="1" x14ac:dyDescent="0.25">
      <c r="A41" s="13" t="s">
        <v>147</v>
      </c>
      <c r="B41" s="347"/>
      <c r="C41" s="366" t="s">
        <v>37</v>
      </c>
      <c r="D41" s="112" t="s">
        <v>76</v>
      </c>
      <c r="E41" s="153" t="n">
        <v>38.0</v>
      </c>
      <c r="F41" s="154" t="n">
        <v>2.0</v>
      </c>
      <c r="G41" s="154" t="n">
        <v>3.0</v>
      </c>
      <c r="H41" s="154" t="n">
        <v>3.0</v>
      </c>
      <c r="I41" s="155" t="n">
        <v>0.0</v>
      </c>
      <c r="J41" s="114" t="n">
        <v>42.0</v>
      </c>
      <c r="K41" s="156" t="n">
        <v>3.0</v>
      </c>
      <c r="L41" s="157" t="n">
        <v>2.0</v>
      </c>
      <c r="M41" s="158" t="n">
        <v>55.0</v>
      </c>
      <c r="N41" s="159" t="n">
        <v>2.0</v>
      </c>
      <c r="O41" s="159" t="n">
        <v>5.0</v>
      </c>
      <c r="P41" s="62" t="n">
        <v>62.0</v>
      </c>
      <c r="Q41" s="159" t="n">
        <v>5.0</v>
      </c>
      <c r="R41" s="160" t="n">
        <v>3.0</v>
      </c>
    </row>
    <row r="42" spans="1:18" s="40" customFormat="1" x14ac:dyDescent="0.25">
      <c r="A42" s="13" t="s">
        <v>147</v>
      </c>
      <c r="B42" s="347"/>
      <c r="C42" s="367"/>
      <c r="D42" s="212" t="s">
        <v>77</v>
      </c>
      <c r="E42" s="122" t="n">
        <v>28.0</v>
      </c>
      <c r="F42" s="123" t="n">
        <v>4.0</v>
      </c>
      <c r="G42" s="123" t="n">
        <v>4.0</v>
      </c>
      <c r="H42" s="123" t="n">
        <v>4.0</v>
      </c>
      <c r="I42" s="124" t="n">
        <v>0.0</v>
      </c>
      <c r="J42" s="123" t="n">
        <v>36.0</v>
      </c>
      <c r="K42" s="125" t="n">
        <v>3.0</v>
      </c>
      <c r="L42" s="126" t="n">
        <v>1.0</v>
      </c>
      <c r="M42" s="127" t="n">
        <v>40.0</v>
      </c>
      <c r="N42" s="128" t="n">
        <v>6.0</v>
      </c>
      <c r="O42" s="128" t="n">
        <v>8.0</v>
      </c>
      <c r="P42" s="62" t="n">
        <v>54.0</v>
      </c>
      <c r="Q42" s="128" t="n">
        <v>6.0</v>
      </c>
      <c r="R42" s="130" t="n">
        <v>1.0</v>
      </c>
    </row>
    <row r="43" spans="1:18" s="40" customFormat="1" x14ac:dyDescent="0.25">
      <c r="A43" s="13" t="s">
        <v>147</v>
      </c>
      <c r="B43" s="347"/>
      <c r="C43" s="367"/>
      <c r="D43" s="121" t="s">
        <v>37</v>
      </c>
      <c r="E43" s="122" t="n">
        <v>123.0</v>
      </c>
      <c r="F43" s="123" t="n">
        <v>16.0</v>
      </c>
      <c r="G43" s="123" t="n">
        <v>17.0</v>
      </c>
      <c r="H43" s="123" t="n">
        <v>15.0</v>
      </c>
      <c r="I43" s="124" t="n">
        <v>2.0</v>
      </c>
      <c r="J43" s="123" t="n">
        <v>153.0</v>
      </c>
      <c r="K43" s="125" t="n">
        <v>12.0</v>
      </c>
      <c r="L43" s="126" t="n">
        <v>10.0</v>
      </c>
      <c r="M43" s="127" t="n">
        <v>169.0</v>
      </c>
      <c r="N43" s="128" t="n">
        <v>21.0</v>
      </c>
      <c r="O43" s="128" t="n">
        <v>23.0</v>
      </c>
      <c r="P43" s="62" t="n">
        <v>213.0</v>
      </c>
      <c r="Q43" s="128" t="n">
        <v>16.0</v>
      </c>
      <c r="R43" s="130" t="n">
        <v>13.0</v>
      </c>
    </row>
    <row r="44" spans="1:18" s="40" customFormat="1" ht="15.75" thickBot="1" x14ac:dyDescent="0.3">
      <c r="B44" s="347"/>
      <c r="C44" s="367"/>
      <c r="D44" s="247" t="s">
        <v>13</v>
      </c>
      <c r="E44" s="132" t="n">
        <f t="shared" ref="E44:R44" si="6">SUM(E41:E43)</f>
        <v>189.0</v>
      </c>
      <c r="F44" s="133" t="n">
        <f t="shared" si="6"/>
        <v>22.0</v>
      </c>
      <c r="G44" s="133" t="n">
        <f t="shared" si="6"/>
        <v>24.0</v>
      </c>
      <c r="H44" s="133" t="n">
        <f t="shared" si="6"/>
        <v>22.0</v>
      </c>
      <c r="I44" s="134" t="n">
        <f t="shared" si="6"/>
        <v>2.0</v>
      </c>
      <c r="J44" s="133" t="n">
        <f t="shared" si="6"/>
        <v>231.0</v>
      </c>
      <c r="K44" s="136" t="n">
        <f t="shared" si="6"/>
        <v>18.0</v>
      </c>
      <c r="L44" s="137" t="n">
        <f t="shared" si="6"/>
        <v>13.0</v>
      </c>
      <c r="M44" s="138" t="n">
        <f t="shared" si="6"/>
        <v>264.0</v>
      </c>
      <c r="N44" s="139" t="n">
        <f t="shared" si="6"/>
        <v>29.0</v>
      </c>
      <c r="O44" s="139" t="n">
        <f t="shared" si="6"/>
        <v>36.0</v>
      </c>
      <c r="P44" s="102" t="n">
        <f t="shared" si="6"/>
        <v>329.0</v>
      </c>
      <c r="Q44" s="139" t="n">
        <f t="shared" si="6"/>
        <v>27.0</v>
      </c>
      <c r="R44" s="140" t="n">
        <f t="shared" si="6"/>
        <v>17.0</v>
      </c>
    </row>
    <row r="45" spans="1:18" s="40" customFormat="1" x14ac:dyDescent="0.25">
      <c r="B45" s="347"/>
      <c r="C45" s="371" t="s">
        <v>99</v>
      </c>
      <c r="D45" s="372"/>
      <c r="E45" s="162" t="n">
        <f t="shared" ref="E45:R45" si="7">E44+E40+E39+E38+E35+E32+E31</f>
        <v>587.0</v>
      </c>
      <c r="F45" s="105" t="n">
        <f t="shared" si="7"/>
        <v>88.0</v>
      </c>
      <c r="G45" s="105" t="n">
        <f t="shared" si="7"/>
        <v>84.0</v>
      </c>
      <c r="H45" s="105" t="n">
        <f t="shared" si="7"/>
        <v>77.0</v>
      </c>
      <c r="I45" s="105" t="n">
        <f t="shared" si="7"/>
        <v>7.0</v>
      </c>
      <c r="J45" s="105" t="n">
        <f t="shared" si="7"/>
        <v>746.0</v>
      </c>
      <c r="K45" s="105" t="n">
        <f t="shared" si="7"/>
        <v>57.0</v>
      </c>
      <c r="L45" s="163" t="n">
        <f t="shared" si="7"/>
        <v>61.0</v>
      </c>
      <c r="M45" s="162" t="n">
        <f t="shared" si="7"/>
        <v>835.0</v>
      </c>
      <c r="N45" s="105" t="n">
        <f t="shared" si="7"/>
        <v>124.0</v>
      </c>
      <c r="O45" s="105" t="n">
        <f t="shared" si="7"/>
        <v>123.0</v>
      </c>
      <c r="P45" s="105" t="n">
        <f t="shared" si="7"/>
        <v>1082.0</v>
      </c>
      <c r="Q45" s="105" t="n">
        <f t="shared" si="7"/>
        <v>87.0</v>
      </c>
      <c r="R45" s="106" t="n">
        <f t="shared" si="7"/>
        <v>89.0</v>
      </c>
    </row>
    <row r="46" spans="1:18" s="40" customFormat="1" ht="15.75" thickBot="1" x14ac:dyDescent="0.3">
      <c r="B46" s="348"/>
      <c r="C46" s="369" t="s">
        <v>100</v>
      </c>
      <c r="D46" s="370"/>
      <c r="E46" s="274" t="n">
        <f>IF(ISERROR(E45/(E45+F45+G45)),0,(E45/(E45+F45+G45)))</f>
        <v>0.7733860342555995</v>
      </c>
      <c r="F46" s="275" t="n">
        <f>IF(ISERROR(F45/(E45+F45+G45)),0,(F45/(E45+F45+G45)))</f>
        <v>0.11594202898550725</v>
      </c>
      <c r="G46" s="276" t="n">
        <f>IF(1-E46-F46=1,IF(G45=0,0,1),1-E46-F46)</f>
        <v>0.11067193675889327</v>
      </c>
      <c r="H46" s="276" t="n">
        <f>IF(ISERROR(H45/G45),0,(H45/G45))</f>
        <v>0.9166666666666666</v>
      </c>
      <c r="I46" s="276" t="n">
        <f>IF(1-H46,IF(I45=0,0,1),1-H46)</f>
        <v>1.0</v>
      </c>
      <c r="J46" s="276"/>
      <c r="K46" s="276" t="n">
        <f>IF(ISERROR(K45/J45),0,(K45/J45))</f>
        <v>0.07640750670241286</v>
      </c>
      <c r="L46" s="277" t="n">
        <f>IF(ISERROR(L45/J45),0,(L45/J45))</f>
        <v>0.08176943699731903</v>
      </c>
      <c r="M46" s="274" t="n">
        <f>IF(ISERROR(M45/P45),0,(M45/P45))</f>
        <v>0.7717190388170055</v>
      </c>
      <c r="N46" s="276" t="n">
        <f>IF(ISERROR(N45/P45),0,(N45/P45))</f>
        <v>0.11460258780036968</v>
      </c>
      <c r="O46" s="276" t="n">
        <f>IF(1-M46-N46=1,IF(O45=0,0,1),1-M46-N46)</f>
        <v>0.11367837338262478</v>
      </c>
      <c r="P46" s="276"/>
      <c r="Q46" s="276" t="n">
        <f>IF(ISERROR(Q45/P45),0,(Q45/P45))</f>
        <v>0.08040665434380777</v>
      </c>
      <c r="R46" s="278" t="n">
        <f>IF(ISERROR(R45/P45),0,(R45/P45))</f>
        <v>0.0822550831792976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size="23" baseType="lpstr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category>Odbor metodiky IS</category>
  <dcterms:created xsi:type="dcterms:W3CDTF">2013-01-30T15:41:45Z</dcterms:created>
  <dc:creator>Habuštová Alena</dc:creator>
  <dc:description>Odbor sociálnoprávnej ochrany detí a sociálnej kurately</dc:description>
  <keywords>Sledovanie počtu rozhodnutí - OSPOD</keywords>
  <lastModifiedBy>Mihalusová Ľudmila</lastModifiedBy>
  <lastPrinted>2018-04-13T19:31:56Z</lastPrinted>
  <dcterms:modified xsi:type="dcterms:W3CDTF">2018-05-24T12:09:46Z</dcterms:modified>
  <dc:subject>Office 2007 XLSX Test Document</dc:subject>
  <dc:title>Predbežné opatrenia</dc:title>
</coreProperties>
</file>