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windowHeight="11700" windowWidth="19200" xWindow="0" yWindow="60" activeTab="0"/>
  </bookViews>
  <sheets>
    <sheet name="Banskobystrický kraj" r:id="rId2" sheetId="4"/>
    <sheet name="Bratislavský kraj" r:id="rId3" sheetId="5"/>
    <sheet name="Košický kraj" r:id="rId4" sheetId="6"/>
    <sheet name="Nitrianský kraj" r:id="rId5" sheetId="7"/>
    <sheet name="Prešovský kraj" r:id="rId6" sheetId="8"/>
    <sheet name="Trenčianský kraj" r:id="rId7" sheetId="9"/>
    <sheet name="Trnavský kraj" r:id="rId8" sheetId="10"/>
    <sheet name="Žilinský kraj" r:id="rId9" sheetId="1"/>
    <sheet name="SR" r:id="rId10" sheetId="12"/>
    <sheet name="Vysvetlivky" r:id="rId11" sheetId="2"/>
  </sheets>
  <definedNames>
    <definedName localSheetId="9" name="_GoBack">Vysvetlivky!$A$7</definedName>
    <definedName localSheetId="0" name="_xlnm.Print_Area">'Banskobystrický kraj'!$B$2:$R$50</definedName>
    <definedName localSheetId="1" name="_xlnm.Print_Area">'Bratislavský kraj'!$B$2:$R$38</definedName>
    <definedName localSheetId="2" name="_xlnm.Print_Area">'Košický kraj'!$B$2:$R$23</definedName>
    <definedName localSheetId="3" name="_xlnm.Print_Area">'Nitrianský kraj'!$B$2:$R$36</definedName>
    <definedName localSheetId="4" name="_xlnm.Print_Area">'Prešovský kraj'!$B$2:$R$54</definedName>
    <definedName localSheetId="8" name="_xlnm.Print_Area">SR!$B$2:$P$50</definedName>
    <definedName localSheetId="5" name="_xlnm.Print_Area">'Trenčianský kraj'!$B$2:$R$44</definedName>
    <definedName localSheetId="6" name="_xlnm.Print_Area">'Trnavský kraj'!$B$2:$R$36</definedName>
    <definedName localSheetId="9" name="_xlnm.Print_Area">Vysvetlivky!$A$1:$A$8</definedName>
    <definedName localSheetId="7" name="_xlnm.Print_Area">'Žilinský kraj'!$B$2:$R$46</definedName>
  </definedNames>
  <calcPr calcId="145621"/>
</workbook>
</file>

<file path=xl/sharedStrings.xml><?xml version="1.0" encoding="utf-8"?>
<sst xmlns="http://schemas.openxmlformats.org/spreadsheetml/2006/main" count="1114" uniqueCount="148">
  <si>
    <t>Kraj</t>
  </si>
  <si>
    <t>matke</t>
  </si>
  <si>
    <t>otcovi</t>
  </si>
  <si>
    <t>SOS</t>
  </si>
  <si>
    <t>schválená rod. dohoda o SOS</t>
  </si>
  <si>
    <t>rozhodnutie súdu o SOS</t>
  </si>
  <si>
    <t>z toho</t>
  </si>
  <si>
    <t>počet prípadov, kde mali záujem o osobnú star. o dieťa obidvaja rodičia na základe podaného návrhu alebo protinávrhu</t>
  </si>
  <si>
    <t>počet prípadov, kde sa konalo v návrhu na SOS alebo v priebehu konania o zverenie dieťaťa niektorý z rodičov navrhol SOS</t>
  </si>
  <si>
    <t>BA</t>
  </si>
  <si>
    <t>Bratislava</t>
  </si>
  <si>
    <t>Malacky</t>
  </si>
  <si>
    <t>Pezinok</t>
  </si>
  <si>
    <t>Spolu</t>
  </si>
  <si>
    <t>TT</t>
  </si>
  <si>
    <t>Galanta</t>
  </si>
  <si>
    <t>Piešťany</t>
  </si>
  <si>
    <t>Senica</t>
  </si>
  <si>
    <t>Trnava</t>
  </si>
  <si>
    <t>TN</t>
  </si>
  <si>
    <t>Partizánske</t>
  </si>
  <si>
    <t>Považská Bystrica</t>
  </si>
  <si>
    <t>Prievidza</t>
  </si>
  <si>
    <t>Trenčín</t>
  </si>
  <si>
    <t>NR</t>
  </si>
  <si>
    <t>Komárno</t>
  </si>
  <si>
    <t>Levice</t>
  </si>
  <si>
    <t>Nitra</t>
  </si>
  <si>
    <t>Nové Zámky</t>
  </si>
  <si>
    <t>Topoľčany</t>
  </si>
  <si>
    <t>ZA</t>
  </si>
  <si>
    <t>Čadca</t>
  </si>
  <si>
    <t>Dolný Kubín</t>
  </si>
  <si>
    <t>Liptovský Mikuláš</t>
  </si>
  <si>
    <t>Martin</t>
  </si>
  <si>
    <t>Námestovo</t>
  </si>
  <si>
    <t>Ružomberok</t>
  </si>
  <si>
    <t>Žilina</t>
  </si>
  <si>
    <t>BB</t>
  </si>
  <si>
    <t>Banská Bystrica</t>
  </si>
  <si>
    <t>Banská Štiavnica</t>
  </si>
  <si>
    <t>Brezno</t>
  </si>
  <si>
    <t>Lučenec</t>
  </si>
  <si>
    <t>Revúca</t>
  </si>
  <si>
    <t>Rimavská Sobota</t>
  </si>
  <si>
    <t>Veľký Krtíš</t>
  </si>
  <si>
    <t>Zvolen</t>
  </si>
  <si>
    <t>PO</t>
  </si>
  <si>
    <t>Bardejov</t>
  </si>
  <si>
    <t>Humenné</t>
  </si>
  <si>
    <t>Kežmarok</t>
  </si>
  <si>
    <t>Poprad</t>
  </si>
  <si>
    <t>Prešov</t>
  </si>
  <si>
    <t>Stropkov</t>
  </si>
  <si>
    <t>Vranov nad Topľou</t>
  </si>
  <si>
    <t>KE</t>
  </si>
  <si>
    <t>Košice</t>
  </si>
  <si>
    <t>Michalovce</t>
  </si>
  <si>
    <t>Spišská Nová Ves</t>
  </si>
  <si>
    <t>Trebišov</t>
  </si>
  <si>
    <t>Bratislava I</t>
  </si>
  <si>
    <t>Bratislava II</t>
  </si>
  <si>
    <t>Bratislava III</t>
  </si>
  <si>
    <t>Bratislava IV</t>
  </si>
  <si>
    <t>Bratislava V</t>
  </si>
  <si>
    <t>Senec</t>
  </si>
  <si>
    <t>Hlohovec</t>
  </si>
  <si>
    <t>Skalica</t>
  </si>
  <si>
    <t>Myjava</t>
  </si>
  <si>
    <t>Bánovce nad Bebravou</t>
  </si>
  <si>
    <t>Púchov</t>
  </si>
  <si>
    <t>Ilava</t>
  </si>
  <si>
    <t>Zlaté Moravce</t>
  </si>
  <si>
    <t>Šaľa</t>
  </si>
  <si>
    <t>Turčianske Teplice</t>
  </si>
  <si>
    <t>Tvrdošín</t>
  </si>
  <si>
    <t>Bytča</t>
  </si>
  <si>
    <t>Kysucké Nové Mesto</t>
  </si>
  <si>
    <t>Žarnovica</t>
  </si>
  <si>
    <t>Žiar nad Hronom</t>
  </si>
  <si>
    <t>Poltár</t>
  </si>
  <si>
    <t>Detva</t>
  </si>
  <si>
    <t>Krupina</t>
  </si>
  <si>
    <t>Svidník</t>
  </si>
  <si>
    <t>Snina</t>
  </si>
  <si>
    <t>Levoča</t>
  </si>
  <si>
    <t>Sabinov</t>
  </si>
  <si>
    <t>Stará Ľubovňa</t>
  </si>
  <si>
    <t>Medzilaborce</t>
  </si>
  <si>
    <t>Košice - okolie</t>
  </si>
  <si>
    <t>Košice I</t>
  </si>
  <si>
    <t>Košice II</t>
  </si>
  <si>
    <t>Košice III</t>
  </si>
  <si>
    <t>Košice IV</t>
  </si>
  <si>
    <t>Sobrance</t>
  </si>
  <si>
    <t>Rožňava</t>
  </si>
  <si>
    <t>Gelnica</t>
  </si>
  <si>
    <t>Úrad PSVAR</t>
  </si>
  <si>
    <t>Pracovisko</t>
  </si>
  <si>
    <t>Spolu za kraj</t>
  </si>
  <si>
    <t>%</t>
  </si>
  <si>
    <t>Dunajská Streda</t>
  </si>
  <si>
    <t xml:space="preserve">Nové Mesto nad Váhom </t>
  </si>
  <si>
    <t>Nové Mesto nad Váhom</t>
  </si>
  <si>
    <t>Názov pracoviska</t>
  </si>
  <si>
    <t xml:space="preserve">Dátum spracovania: </t>
  </si>
  <si>
    <t>dd.mm.rrrr</t>
  </si>
  <si>
    <t>Banskobystrický kraj</t>
  </si>
  <si>
    <t>Bratislavský kraj</t>
  </si>
  <si>
    <t>Košický kraj</t>
  </si>
  <si>
    <t>Nitriansky kraj</t>
  </si>
  <si>
    <t>Prešovský kraj</t>
  </si>
  <si>
    <t>Trenčiansky kraj</t>
  </si>
  <si>
    <t>Trnavský kraj</t>
  </si>
  <si>
    <t>Žilinský kraj</t>
  </si>
  <si>
    <t>Spolu za SR</t>
  </si>
  <si>
    <t xml:space="preserve"> mmmm/rrrr</t>
  </si>
  <si>
    <t xml:space="preserve">mmmm/rrrr </t>
  </si>
  <si>
    <t>VYDANÉ ROZHODNUTIA</t>
  </si>
  <si>
    <t xml:space="preserve"> DETI NA VYDANÝCH ROZHODNUTIACH</t>
  </si>
  <si>
    <t>PRÁVOPLATNÉ ROZHODNUTIA</t>
  </si>
  <si>
    <t>počet vydaných rozhodnutí</t>
  </si>
  <si>
    <t>počet detí na rozhodnutiach</t>
  </si>
  <si>
    <t>počet právoplatných  rozhodnutí</t>
  </si>
  <si>
    <t xml:space="preserve">Počet detí a vydaných rozhodnutí  o zverení do starostlivosti rodičov    </t>
  </si>
  <si>
    <t>počet vydaných      rozhodnutí</t>
  </si>
  <si>
    <t>počet vydaných    rozhodnutí</t>
  </si>
  <si>
    <t>počet  detí z prípadov, kde mali záujem o osobnú star. obidvaja rodičia na základe podaného navrhu alebo protinávrhu</t>
  </si>
  <si>
    <t>počet   detí z prípadov, kde sa konalo v návrhu na SOS alebo v priebehu konania o zverenie dieťaťa niektorý z rodičov navrhol SOS</t>
  </si>
  <si>
    <t>počet detí z prípadov, kde mali záujem o osobnú star. obidvaja rodičia na základe podaného navrhu alebo protinávrhu</t>
  </si>
  <si>
    <t>počet detí z prípadov, kde sa konalo v návrhu na SOS alebo v priebehu konania o zverenie dieťaťa niektorý z rodičov navrhol SOS</t>
  </si>
  <si>
    <t>DETI NA PRÁVOPLATNÝCH ROZHODNUTIACH</t>
  </si>
  <si>
    <t>Počet detí a právoplatných rozhodnutí  o zverení do starostlivosti rodičov od zač. roka</t>
  </si>
  <si>
    <t xml:space="preserve">Počet detí a vydaných rozhodnutí  o zverení do starostlivosti rodičov  </t>
  </si>
  <si>
    <t>Počet detí a právoplatných rozhodnutí  o zverení do starostlivosti rodičov              od zač. roka</t>
  </si>
  <si>
    <t>Počet detí a právoplatných rozhodnutí  o zverení do starostlivosti rodičov           od zač. roka</t>
  </si>
  <si>
    <t>Počet právoplatných rozhodnutí a detí zverených do starostlivosti rodičov        od zač. roka</t>
  </si>
  <si>
    <t>Poznámka: Pre 1. tabuľku evidovať rozhodnutie súdu, ktoré v príslušnom mesiaci vynesie súd, nečakáme na fyzicky doručený rozsudok</t>
  </si>
  <si>
    <t>Poznámka: V prípade, ak pre deti na spise je nutné zaevidovať viac rozhodnutí z dôvodu rôznej formy zverenia pre deti (rovnaké číslo rozhodnutia), má sa vyhodnotiť iba jedno rozhodnutie.</t>
  </si>
  <si>
    <t>1.       Vysvetlivky  pre vyhodnocovanie údajov vo výkaze – Zverenia detí rodičom:</t>
  </si>
  <si>
    <r>
      <t xml:space="preserve">b)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- v stĺpcoch 9 až 14 sa vyhodnocuje počet detí na vydaných rozhodnutiach podľa dátumu vydania rozhodnutia v sledovanom mesiaci</t>
    </r>
  </si>
  <si>
    <r>
      <t xml:space="preserve">a)      </t>
    </r>
    <r>
      <rPr>
        <b/>
        <sz val="11"/>
        <color rgb="FF000000"/>
        <rFont val="Calibri"/>
        <family val="2"/>
        <charset val="238"/>
      </rPr>
      <t xml:space="preserve">v tabuľke 1 </t>
    </r>
    <r>
      <rPr>
        <sz val="11"/>
        <color rgb="FF000000"/>
        <rFont val="Calibri"/>
        <family val="2"/>
        <charset val="238"/>
      </rPr>
      <t>Počet detí a vydaných rozhodnutí o zverení do starostlivosti rodičom - v stĺpcoch  1 až 8 sa vyhodnocuje počet vydaných rozhodnutí podľa dátumu vydania rozhodnutia v sledovanom mesiaci</t>
    </r>
  </si>
  <si>
    <r>
      <t xml:space="preserve">c) 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1 až 8 vyhodnocovať počet právoplatných rozhodnutí podľa dátumu právoplatnosti rozhodnutia od začiatku sledovaného roka do konca sledovaného mesiaca</t>
    </r>
  </si>
  <si>
    <r>
      <t xml:space="preserve">d)     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- v stĺpcoch 9 až 14 vyhodnocovať počet detí na právoplatných rozhodnutiach podľa dátumu právoplatnosti rozhodnutia od začiatku sledovaného roka do konca sledovaného mesiaca</t>
    </r>
  </si>
  <si>
    <r>
      <t xml:space="preserve">e)      </t>
    </r>
    <r>
      <rPr>
        <b/>
        <sz val="11"/>
        <color rgb="FF000000"/>
        <rFont val="Calibri"/>
        <family val="2"/>
        <charset val="238"/>
      </rPr>
      <t>v tabuľke 1</t>
    </r>
    <r>
      <rPr>
        <sz val="11"/>
        <color rgb="FF000000"/>
        <rFont val="Calibri"/>
      </rPr>
      <t xml:space="preserve"> Počet detí a vydaných rozhodnutí o zverení do starostlivosti rodičom a </t>
    </r>
    <r>
      <rPr>
        <b/>
        <sz val="11"/>
        <color rgb="FF000000"/>
        <rFont val="Calibri"/>
        <family val="2"/>
        <charset val="238"/>
      </rPr>
      <t>v tabuľke 2</t>
    </r>
    <r>
      <rPr>
        <sz val="11"/>
        <color rgb="FF000000"/>
        <rFont val="Calibri"/>
      </rPr>
      <t xml:space="preserve"> Počet detí a právoplatných rozhodnutí o zverení do starostlivosti rodičom v stĺpci 6, 7, 8 sa počíta počet rozhodnutí, stĺpec 6 nemusí byť súčtom stĺpcov 1 + 2 + 3. </t>
    </r>
  </si>
  <si>
    <t>Apríl 2021</t>
  </si>
  <si>
    <t>11.05.2021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</si>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</sst>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9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b/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4"/>
      <color rgb="FF000000"/>
      <name val="Calibri"/>
      <family val="2"/>
      <charset val="238"/>
    </font>
    <font>
      <sz val="10"/>
      <name val="Calibri"/>
      <family val="2"/>
      <charset val="238"/>
    </font>
    <font>
      <b/>
      <sz val="1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none">
        <fgColor rgb="FF000000"/>
        <bgColor rgb="FF000000"/>
      </patternFill>
    </fill>
    <fill>
      <patternFill patternType="solid">
        <fgColor theme="4" tint="0.59996337778862885"/>
        <bgColor rgb="FFFFFFFF"/>
      </patternFill>
    </fill>
    <fill>
      <patternFill patternType="solid">
        <fgColor theme="4" tint="0.59996337778862885"/>
        <bgColor rgb="FF000000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16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medium">
        <color rgb="FF000000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auto="1"/>
      </bottom>
      <diagonal/>
    </border>
    <border>
      <left style="thin">
        <color rgb="FF000000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medium">
        <color rgb="FF000000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rgb="FF000000"/>
      </right>
      <top style="medium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  <border>
      <left/>
      <right style="thin">
        <color rgb="FF000000"/>
      </right>
      <top style="medium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rgb="FF000000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</borders>
  <cellStyleXfs count="4">
    <xf borderId="0" fillId="0" fontId="0" numFmtId="0"/>
    <xf borderId="0" fillId="2" fontId="4" numFmtId="0"/>
    <xf borderId="0" fillId="2" fontId="1" numFmtId="0"/>
    <xf borderId="0" fillId="2" fontId="6" numFmtId="0"/>
  </cellStyleXfs>
  <cellXfs count="375">
    <xf applyFill="1" borderId="0" fillId="2" fontId="0" numFmtId="0" xfId="0"/>
    <xf applyBorder="1" applyFill="1" borderId="0" fillId="0" fontId="0" numFmtId="0" xfId="0"/>
    <xf applyAlignment="1" applyBorder="1" applyFill="1" applyFont="1" borderId="0" fillId="0" fontId="2" numFmtId="0" xfId="0">
      <alignment horizontal="center" vertical="center"/>
    </xf>
    <xf applyAlignment="1" applyBorder="1" applyFill="1" applyFont="1" borderId="0" fillId="0" fontId="3" numFmtId="0" xfId="0">
      <alignment horizontal="center"/>
    </xf>
    <xf applyAlignment="1" applyBorder="1" applyFill="1" applyFont="1" applyNumberFormat="1" borderId="0" fillId="0" fontId="2" numFmtId="10" xfId="0">
      <alignment horizontal="center" vertical="center"/>
    </xf>
    <xf applyAlignment="1" applyBorder="1" applyFill="1" applyFont="1" borderId="126" fillId="0" fontId="2" numFmtId="0" xfId="0">
      <alignment horizontal="center" vertical="center"/>
    </xf>
    <xf applyAlignment="1" applyBorder="1" applyFill="1" applyFont="1" borderId="126" fillId="0" fontId="3" numFmtId="0" xfId="0">
      <alignment horizontal="center"/>
    </xf>
    <xf applyAlignment="1" applyBorder="1" applyFill="1" applyFont="1" applyNumberFormat="1" borderId="126" fillId="0" fontId="2" numFmtId="10" xfId="0">
      <alignment horizontal="center" vertical="center"/>
    </xf>
    <xf applyFill="1" borderId="0" fillId="0" fontId="0" numFmtId="0" xfId="0"/>
    <xf applyAlignment="1" applyBorder="1" applyFill="1" applyFont="1" borderId="128" fillId="0" fontId="2" numFmtId="0" xfId="0">
      <alignment horizontal="center" vertical="center"/>
    </xf>
    <xf applyAlignment="1" applyBorder="1" applyFill="1" applyFont="1" borderId="128" fillId="0" fontId="3" numFmtId="0" xfId="0">
      <alignment horizontal="center"/>
    </xf>
    <xf applyFill="1" borderId="0" fillId="2" fontId="4" numFmtId="0" xfId="1"/>
    <xf borderId="0" fillId="2" fontId="1" numFmtId="0" xfId="2"/>
    <xf applyAlignment="1" applyFont="1" borderId="0" fillId="2" fontId="5" numFmtId="0" xfId="2">
      <alignment horizontal="center" vertical="center"/>
    </xf>
    <xf applyBorder="1" applyFont="1" borderId="96" fillId="0" fontId="7" numFmtId="0" xfId="0"/>
    <xf applyBorder="1" applyFont="1" borderId="131" fillId="0" fontId="7" numFmtId="0" xfId="0"/>
    <xf applyBorder="1" applyFont="1" borderId="149" fillId="0" fontId="7" numFmtId="0" xfId="0"/>
    <xf applyAlignment="1" applyBorder="1" applyFont="1" borderId="144" fillId="0" fontId="7" numFmtId="0" xfId="0">
      <alignment horizontal="center"/>
    </xf>
    <xf applyAlignment="1" applyBorder="1" applyFont="1" borderId="131" fillId="0" fontId="7" numFmtId="0" xfId="0">
      <alignment horizontal="center"/>
    </xf>
    <xf applyAlignment="1" applyBorder="1" applyFont="1" borderId="149" fillId="0" fontId="7" numFmtId="0" xfId="0">
      <alignment horizontal="center"/>
    </xf>
    <xf applyAlignment="1" applyBorder="1" applyFont="1" borderId="152" fillId="0" fontId="7" numFmtId="0" xfId="0">
      <alignment horizontal="center"/>
    </xf>
    <xf applyBorder="1" applyFill="1" applyFont="1" borderId="16" fillId="6" fontId="7" numFmtId="0" xfId="0"/>
    <xf applyFill="1" applyFont="1" borderId="0" fillId="2" fontId="8" numFmtId="0" xfId="1"/>
    <xf applyAlignment="1" applyBorder="1" applyFill="1" applyFont="1" borderId="10" fillId="2" fontId="7" numFmtId="0" xfId="1">
      <alignment horizontal="left" vertical="center"/>
    </xf>
    <xf applyBorder="1" applyFill="1" applyFont="1" borderId="10" fillId="2" fontId="8" numFmtId="0" xfId="1"/>
    <xf applyAlignment="1" applyBorder="1" applyFill="1" applyFont="1" borderId="10" fillId="2" fontId="7" numFmtId="0" xfId="0">
      <alignment horizontal="left" vertical="center"/>
    </xf>
    <xf applyAlignment="1" applyBorder="1" applyFill="1" applyFont="1" borderId="11" fillId="2" fontId="7" numFmtId="0" xfId="0">
      <alignment horizontal="left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78" fillId="3" fontId="10" numFmtId="0" xfId="1">
      <alignment vertical="center" wrapText="1"/>
    </xf>
    <xf applyAlignment="1" applyBorder="1" applyFill="1" applyFont="1" borderId="1" fillId="3" fontId="11" numFmtId="0" xfId="1">
      <alignment horizontal="center" vertical="center" wrapText="1"/>
    </xf>
    <xf applyAlignment="1" applyBorder="1" applyFill="1" applyFont="1" borderId="2" fillId="3" fontId="11" numFmtId="0" xfId="1">
      <alignment horizontal="center" vertical="center" wrapText="1"/>
    </xf>
    <xf applyAlignment="1" applyBorder="1" applyFill="1" applyFont="1" borderId="81" fillId="5" fontId="12" numFmtId="0" xfId="1">
      <alignment horizontal="center" vertical="center"/>
    </xf>
    <xf applyAlignment="1" applyBorder="1" applyFill="1" applyFont="1" borderId="14" fillId="5" fontId="12" numFmtId="0" xfId="1">
      <alignment horizontal="center" vertical="center"/>
    </xf>
    <xf applyAlignment="1" applyBorder="1" applyFill="1" applyFont="1" borderId="82" fillId="5" fontId="12" numFmtId="0" xfId="1">
      <alignment horizontal="center" vertical="center"/>
    </xf>
    <xf applyBorder="1" applyFill="1" applyFont="1" borderId="130" fillId="2" fontId="9" numFmtId="0" xfId="1"/>
    <xf applyAlignment="1" applyBorder="1" applyFill="1" applyFont="1" borderId="81" fillId="2" fontId="12" numFmtId="0" xfId="1">
      <alignment horizontal="center" vertical="center"/>
    </xf>
    <xf applyAlignment="1" applyBorder="1" applyFill="1" applyFont="1" borderId="14" fillId="2" fontId="12" numFmtId="0" xfId="1">
      <alignment horizontal="center" vertical="center"/>
    </xf>
    <xf applyAlignment="1" applyBorder="1" applyFill="1" applyFont="1" borderId="82" fillId="2" fontId="12" numFmtId="0" xfId="1">
      <alignment horizontal="center" vertical="center"/>
    </xf>
    <xf applyBorder="1" applyFill="1" applyFont="1" borderId="0" fillId="2" fontId="9" numFmtId="0" xfId="1"/>
    <xf applyAlignment="1" applyBorder="1" applyFill="1" applyFont="1" borderId="0" fillId="2" fontId="12" numFmtId="0" xfId="1">
      <alignment horizontal="center" vertical="center"/>
    </xf>
    <xf applyFill="1" applyFont="1" borderId="0" fillId="2" fontId="8" numFmtId="0" xfId="0"/>
    <xf applyAlignment="1" applyBorder="1" applyFill="1" applyFont="1" borderId="10" fillId="2" fontId="7" numFmtId="0" xfId="0"/>
    <xf applyAlignment="1" applyBorder="1" applyFill="1" applyFont="1" borderId="28" fillId="0" fontId="9" numFmtId="0" xfId="0">
      <alignment horizontal="left" vertical="center"/>
    </xf>
    <xf applyBorder="1" applyFill="1" applyFont="1" borderId="48" fillId="0" fontId="12" numFmtId="0" xfId="0"/>
    <xf applyAlignment="1" applyBorder="1" applyFill="1" applyFont="1" borderId="46" fillId="0" fontId="9" numFmtId="0" xfId="0">
      <alignment horizontal="center" vertical="center"/>
    </xf>
    <xf applyAlignment="1" applyBorder="1" applyFill="1" applyFont="1" borderId="47" fillId="0" fontId="9" numFmtId="0" xfId="0">
      <alignment horizontal="center" vertical="center"/>
    </xf>
    <xf applyAlignment="1" applyBorder="1" applyFill="1" applyFont="1" borderId="94" fillId="0" fontId="9" numFmtId="0" xfId="0">
      <alignment horizontal="center" vertical="center"/>
    </xf>
    <xf applyAlignment="1" applyBorder="1" applyFill="1" applyFont="1" borderId="40" fillId="0" fontId="9" numFmtId="0" xfId="0">
      <alignment horizontal="center" vertical="center"/>
    </xf>
    <xf applyAlignment="1" applyBorder="1" applyFill="1" applyFont="1" borderId="114" fillId="0" fontId="9" numFmtId="0" xfId="0">
      <alignment horizontal="center" vertical="center"/>
    </xf>
    <xf applyAlignment="1" applyBorder="1" applyFill="1" applyFont="1" borderId="68" fillId="0" fontId="9" numFmtId="0" xfId="0">
      <alignment horizontal="center" vertical="center"/>
    </xf>
    <xf applyAlignment="1" applyBorder="1" applyFill="1" applyFont="1" borderId="74" fillId="0" fontId="9" numFmtId="0" xfId="0">
      <alignment horizontal="center" vertical="center"/>
    </xf>
    <xf applyAlignment="1" applyBorder="1" applyFill="1" applyFont="1" borderId="49" fillId="0" fontId="9" numFmtId="0" xfId="0">
      <alignment horizontal="center" vertical="center"/>
    </xf>
    <xf applyAlignment="1" applyBorder="1" applyFill="1" applyFont="1" borderId="78" fillId="0" fontId="9" numFmtId="0" xfId="0">
      <alignment horizontal="center" vertical="center"/>
    </xf>
    <xf applyAlignment="1" applyBorder="1" applyFill="1" applyFont="1" borderId="57" fillId="0" fontId="9" numFmtId="0" xfId="0">
      <alignment horizontal="center" vertical="center"/>
    </xf>
    <xf applyBorder="1" applyFill="1" applyFont="1" borderId="41" fillId="0" fontId="12" numFmtId="0" xfId="0"/>
    <xf applyAlignment="1" applyBorder="1" applyFill="1" applyFont="1" borderId="39" fillId="0" fontId="12" numFmtId="0" xfId="0">
      <alignment horizontal="center" vertical="center"/>
    </xf>
    <xf applyAlignment="1" applyBorder="1" applyFill="1" applyFont="1" borderId="40" fillId="0" fontId="12" numFmtId="0" xfId="0">
      <alignment horizontal="center" vertical="center"/>
    </xf>
    <xf applyAlignment="1" applyBorder="1" applyFill="1" applyFont="1" borderId="105" fillId="0" fontId="12" numFmtId="0" xfId="0">
      <alignment horizontal="center" vertical="center"/>
    </xf>
    <xf applyAlignment="1" applyBorder="1" applyFill="1" applyFont="1" borderId="19" fillId="0" fontId="12" numFmtId="0" xfId="0">
      <alignment horizontal="center" vertical="center"/>
    </xf>
    <xf applyAlignment="1" applyBorder="1" applyFill="1" applyFont="1" borderId="112" fillId="0" fontId="12" numFmtId="0" xfId="0">
      <alignment horizontal="center" vertical="center"/>
    </xf>
    <xf applyAlignment="1" applyBorder="1" applyFill="1" applyFont="1" borderId="59" fillId="0" fontId="12" numFmtId="0" xfId="0">
      <alignment horizontal="center" vertical="center"/>
    </xf>
    <xf applyAlignment="1" applyBorder="1" applyFill="1" applyFont="1" borderId="73" fillId="0" fontId="12" numFmtId="0" xfId="0">
      <alignment horizontal="center" vertical="center"/>
    </xf>
    <xf applyAlignment="1" applyBorder="1" applyFill="1" applyFont="1" borderId="42" fillId="0" fontId="12" numFmtId="0" xfId="0">
      <alignment horizontal="center" vertical="center"/>
    </xf>
    <xf applyAlignment="1" applyBorder="1" applyFill="1" applyFont="1" borderId="86" fillId="0" fontId="12" numFmtId="0" xfId="0">
      <alignment horizontal="center" vertical="center"/>
    </xf>
    <xf applyBorder="1" applyFill="1" applyFont="1" borderId="23" fillId="0" fontId="12" numFmtId="0" xfId="0"/>
    <xf applyAlignment="1" applyBorder="1" applyFill="1" applyFont="1" borderId="24" fillId="0" fontId="12" numFmtId="0" xfId="0">
      <alignment horizontal="center" vertical="center"/>
    </xf>
    <xf applyAlignment="1" applyBorder="1" applyFill="1" applyFont="1" borderId="25" fillId="0" fontId="12" numFmtId="0" xfId="0">
      <alignment horizontal="center" vertical="center"/>
    </xf>
    <xf applyAlignment="1" applyBorder="1" applyFill="1" applyFont="1" borderId="104" fillId="0" fontId="12" numFmtId="0" xfId="0">
      <alignment horizontal="center" vertical="center"/>
    </xf>
    <xf applyAlignment="1" applyBorder="1" applyFill="1" applyFont="1" borderId="109" fillId="0" fontId="12" numFmtId="0" xfId="0">
      <alignment horizontal="center" vertical="center"/>
    </xf>
    <xf applyAlignment="1" applyBorder="1" applyFill="1" applyFont="1" borderId="60" fillId="0" fontId="12" numFmtId="0" xfId="0">
      <alignment horizontal="center" vertical="center"/>
    </xf>
    <xf applyAlignment="1" applyBorder="1" applyFill="1" applyFont="1" borderId="70" fillId="0" fontId="12" numFmtId="0" xfId="0">
      <alignment horizontal="center" vertical="center"/>
    </xf>
    <xf applyAlignment="1" applyBorder="1" applyFill="1" applyFont="1" borderId="26" fillId="0" fontId="12" numFmtId="0" xfId="0">
      <alignment horizontal="center" vertical="center"/>
    </xf>
    <xf applyAlignment="1" applyBorder="1" applyFill="1" applyFont="1" borderId="84" fillId="0" fontId="12" numFmtId="0" xfId="0">
      <alignment horizontal="center" vertical="center"/>
    </xf>
    <xf applyFont="1" borderId="0" fillId="2" fontId="13" numFmtId="0" xfId="2"/>
    <xf applyAlignment="1" applyBorder="1" applyFill="1" applyFont="1" borderId="29" fillId="0" fontId="9" numFmtId="0" xfId="0">
      <alignment horizontal="left" vertical="top"/>
    </xf>
    <xf applyAlignment="1" applyBorder="1" applyFill="1" applyFont="1" borderId="50" fillId="0" fontId="9" numFmtId="0" xfId="0">
      <alignment horizontal="center" vertical="center"/>
    </xf>
    <xf applyAlignment="1" applyBorder="1" applyFill="1" applyFont="1" borderId="51" fillId="0" fontId="9" numFmtId="0" xfId="0">
      <alignment horizontal="center" vertical="center"/>
    </xf>
    <xf applyAlignment="1" applyBorder="1" applyFill="1" applyFont="1" borderId="89" fillId="0" fontId="9" numFmtId="0" xfId="0">
      <alignment horizontal="center" vertical="center"/>
    </xf>
    <xf applyAlignment="1" applyBorder="1" applyFill="1" applyFont="1" borderId="44" fillId="0" fontId="9" numFmtId="0" xfId="0">
      <alignment horizontal="center" vertical="center"/>
    </xf>
    <xf applyAlignment="1" applyBorder="1" applyFill="1" applyFont="1" borderId="116" fillId="0" fontId="9" numFmtId="0" xfId="0">
      <alignment horizontal="center" vertical="center"/>
    </xf>
    <xf applyAlignment="1" applyBorder="1" applyFill="1" applyFont="1" borderId="115" fillId="0" fontId="9" numFmtId="0" xfId="0">
      <alignment horizontal="center" vertical="center"/>
    </xf>
    <xf applyAlignment="1" applyBorder="1" applyFill="1" applyFont="1" borderId="61" fillId="0" fontId="9" numFmtId="0" xfId="0">
      <alignment horizontal="center" vertical="center"/>
    </xf>
    <xf applyAlignment="1" applyBorder="1" applyFill="1" applyFont="1" borderId="75" fillId="0" fontId="9" numFmtId="0" xfId="0">
      <alignment horizontal="center" vertical="center"/>
    </xf>
    <xf applyAlignment="1" applyBorder="1" applyFill="1" applyFont="1" borderId="52" fillId="0" fontId="9" numFmtId="0" xfId="0">
      <alignment horizontal="center" vertical="center"/>
    </xf>
    <xf applyAlignment="1" applyBorder="1" applyFill="1" applyFont="1" borderId="79" fillId="0" fontId="9" numFmtId="0" xfId="0">
      <alignment horizontal="center" vertical="center"/>
    </xf>
    <xf applyAlignment="1" applyBorder="1" applyFill="1" applyFont="1" borderId="87" fillId="0" fontId="9" numFmtId="0" xfId="0">
      <alignment horizontal="center" vertical="center"/>
    </xf>
    <xf applyAlignment="1" applyBorder="1" applyFill="1" applyFont="1" borderId="9" fillId="0" fontId="9" numFmtId="0" xfId="0">
      <alignment vertical="center"/>
    </xf>
    <xf applyAlignment="1" applyBorder="1" applyFill="1" applyFont="1" borderId="35" fillId="0" fontId="12" numFmtId="0" xfId="0"/>
    <xf applyAlignment="1" applyBorder="1" applyFill="1" applyFont="1" borderId="19" fillId="0" fontId="9" numFmtId="0" xfId="0">
      <alignment horizontal="center" vertical="center"/>
    </xf>
    <xf applyBorder="1" applyFill="1" applyFont="1" borderId="17" fillId="0" fontId="12" numFmtId="0" xfId="0"/>
    <xf applyAlignment="1" applyBorder="1" applyFill="1" applyFont="1" borderId="43" fillId="0" fontId="12" numFmtId="0" xfId="0">
      <alignment horizontal="center" vertical="center"/>
    </xf>
    <xf applyAlignment="1" applyBorder="1" applyFill="1" applyFont="1" borderId="27" fillId="0" fontId="12" numFmtId="0" xfId="0">
      <alignment horizontal="center" vertical="center"/>
    </xf>
    <xf applyAlignment="1" applyBorder="1" applyFill="1" applyFont="1" borderId="53" fillId="0" fontId="9" numFmtId="0" xfId="0">
      <alignment horizontal="center" vertical="center"/>
    </xf>
    <xf applyBorder="1" applyFill="1" applyFont="1" borderId="35" fillId="0" fontId="12" numFmtId="0" xfId="0"/>
    <xf applyAlignment="1" applyBorder="1" applyFill="1" applyFont="1" borderId="32" fillId="0" fontId="9" numFmtId="0" xfId="0">
      <alignment horizontal="left" vertical="top"/>
    </xf>
    <xf applyAlignment="1" applyBorder="1" applyFill="1" applyFont="1" borderId="30" fillId="0" fontId="9" numFmtId="0" xfId="0">
      <alignment horizontal="center" vertical="center"/>
    </xf>
    <xf applyAlignment="1" applyBorder="1" applyFill="1" applyFont="1" borderId="31" fillId="0" fontId="9" numFmtId="0" xfId="0">
      <alignment horizontal="center" vertical="center"/>
    </xf>
    <xf applyAlignment="1" applyBorder="1" applyFill="1" applyFont="1" borderId="93" fillId="0" fontId="9" numFmtId="0" xfId="0">
      <alignment horizontal="center" vertical="center"/>
    </xf>
    <xf applyAlignment="1" applyBorder="1" applyFill="1" applyFont="1" borderId="110" fillId="0" fontId="9" numFmtId="0" xfId="0">
      <alignment horizontal="center" vertical="center"/>
    </xf>
    <xf applyAlignment="1" applyBorder="1" applyFill="1" applyFont="1" borderId="66" fillId="0" fontId="9" numFmtId="0" xfId="0">
      <alignment horizontal="center" vertical="center"/>
    </xf>
    <xf applyAlignment="1" applyBorder="1" applyFill="1" applyFont="1" borderId="71" fillId="0" fontId="9" numFmtId="0" xfId="0">
      <alignment horizontal="center" vertical="center"/>
    </xf>
    <xf applyAlignment="1" applyBorder="1" applyFill="1" applyFont="1" borderId="33" fillId="0" fontId="9" numFmtId="0" xfId="0">
      <alignment horizontal="center" vertical="center"/>
    </xf>
    <xf applyAlignment="1" applyBorder="1" applyFill="1" applyFont="1" borderId="6" fillId="0" fontId="9" numFmtId="0" xfId="0">
      <alignment horizontal="center" vertical="center"/>
    </xf>
    <xf applyAlignment="1" applyBorder="1" applyFill="1" applyFont="1" borderId="34" fillId="0" fontId="9" numFmtId="0" xfId="0">
      <alignment horizontal="center" vertical="center"/>
    </xf>
    <xf applyAlignment="1" applyBorder="1" applyFill="1" applyFont="1" borderId="121" fillId="5" fontId="9" numFmtId="0" xfId="0">
      <alignment horizontal="center" vertical="center"/>
    </xf>
    <xf applyAlignment="1" applyBorder="1" applyFill="1" applyFont="1" borderId="99" fillId="5" fontId="9" numFmtId="0" xfId="0">
      <alignment horizontal="center" vertical="center"/>
    </xf>
    <xf applyAlignment="1" applyBorder="1" applyFill="1" applyFont="1" borderId="17" fillId="5" fontId="9" numFmtId="0" xfId="0">
      <alignment horizontal="center" vertical="center"/>
    </xf>
    <xf applyAlignment="1" applyBorder="1" applyFill="1" applyFont="1" borderId="0" fillId="0" fontId="12" numFmtId="0" xfId="0">
      <alignment horizontal="center" vertical="center"/>
    </xf>
    <xf applyAlignment="1" applyBorder="1" applyFill="1" applyFont="1" borderId="0" fillId="0" fontId="9" numFmtId="0" xfId="0">
      <alignment horizontal="center"/>
    </xf>
    <xf applyAlignment="1" applyBorder="1" applyFill="1" applyFont="1" borderId="0" fillId="2" fontId="7" numFmtId="0" xfId="0">
      <alignment horizontal="left" vertical="center"/>
    </xf>
    <xf applyAlignment="1" applyBorder="1" applyFill="1" applyFont="1" borderId="0" fillId="2" fontId="7" numFmtId="0" xfId="1">
      <alignment horizontal="left" vertical="center"/>
    </xf>
    <xf applyFill="1" applyFont="1" borderId="0" fillId="2" fontId="12" numFmtId="0" xfId="0"/>
    <xf applyBorder="1" applyFill="1" applyFont="1" borderId="41" fillId="2" fontId="12" numFmtId="0" xfId="0"/>
    <xf applyAlignment="1" applyBorder="1" applyFont="1" borderId="18" fillId="0" fontId="12" numFmtId="0" xfId="0">
      <alignment horizontal="center" vertical="center"/>
    </xf>
    <xf applyAlignment="1" applyBorder="1" applyFont="1" borderId="19" fillId="0" fontId="12" numFmtId="0" xfId="0">
      <alignment horizontal="center" vertical="center"/>
    </xf>
    <xf applyAlignment="1" applyBorder="1" applyFont="1" borderId="103" fillId="0" fontId="12" numFmtId="0" xfId="0">
      <alignment horizontal="center" vertical="center"/>
    </xf>
    <xf applyAlignment="1" applyBorder="1" applyFont="1" borderId="108" fillId="0" fontId="12" numFmtId="0" xfId="0">
      <alignment horizontal="center" vertical="center"/>
    </xf>
    <xf applyAlignment="1" applyBorder="1" applyFont="1" borderId="65" fillId="0" fontId="12" numFmtId="0" xfId="0">
      <alignment horizontal="center" vertical="center"/>
    </xf>
    <xf applyAlignment="1" applyBorder="1" applyFont="1" borderId="69" fillId="0" fontId="12" numFmtId="0" xfId="0">
      <alignment horizontal="center" vertical="center"/>
    </xf>
    <xf applyAlignment="1" applyBorder="1" applyFont="1" borderId="20" fillId="0" fontId="12" numFmtId="0" xfId="0">
      <alignment horizontal="center" vertical="center"/>
    </xf>
    <xf applyAlignment="1" applyBorder="1" applyFont="1" borderId="21" fillId="0" fontId="12" numFmtId="0" xfId="0">
      <alignment horizontal="center" vertical="center"/>
    </xf>
    <xf applyBorder="1" applyFill="1" applyFont="1" borderId="23" fillId="2" fontId="12" numFmtId="0" xfId="0"/>
    <xf applyAlignment="1" applyBorder="1" applyFont="1" borderId="24" fillId="0" fontId="12" numFmtId="0" xfId="0">
      <alignment horizontal="center" vertical="center"/>
    </xf>
    <xf applyAlignment="1" applyBorder="1" applyFont="1" borderId="25" fillId="0" fontId="12" numFmtId="0" xfId="0">
      <alignment horizontal="center" vertical="center"/>
    </xf>
    <xf applyAlignment="1" applyBorder="1" applyFont="1" borderId="104" fillId="0" fontId="12" numFmtId="0" xfId="0">
      <alignment horizontal="center" vertical="center"/>
    </xf>
    <xf applyAlignment="1" applyBorder="1" applyFont="1" borderId="109" fillId="0" fontId="12" numFmtId="0" xfId="0">
      <alignment horizontal="center" vertical="center"/>
    </xf>
    <xf applyAlignment="1" applyBorder="1" applyFont="1" borderId="60" fillId="0" fontId="12" numFmtId="0" xfId="0">
      <alignment horizontal="center" vertical="center"/>
    </xf>
    <xf applyAlignment="1" applyBorder="1" applyFont="1" borderId="70" fillId="0" fontId="12" numFmtId="0" xfId="0">
      <alignment horizontal="center" vertical="center"/>
    </xf>
    <xf applyAlignment="1" applyBorder="1" applyFont="1" borderId="26" fillId="0" fontId="12" numFmtId="0" xfId="0">
      <alignment horizontal="center" vertical="center"/>
    </xf>
    <xf applyAlignment="1" applyBorder="1" applyFont="1" borderId="27" fillId="0" fontId="12" numFmtId="0" xfId="0">
      <alignment horizontal="center" vertical="center"/>
    </xf>
    <xf applyAlignment="1" applyBorder="1" applyFont="1" borderId="84" fillId="0" fontId="12" numFmtId="0" xfId="0">
      <alignment horizontal="center" vertical="center"/>
    </xf>
    <xf applyBorder="1" applyFill="1" applyFont="1" borderId="29" fillId="2" fontId="9" numFmtId="0" xfId="0"/>
    <xf applyAlignment="1" applyBorder="1" applyFont="1" borderId="30" fillId="0" fontId="9" numFmtId="0" xfId="0">
      <alignment horizontal="center" vertical="center"/>
    </xf>
    <xf applyAlignment="1" applyBorder="1" applyFont="1" borderId="31" fillId="0" fontId="9" numFmtId="0" xfId="0">
      <alignment horizontal="center" vertical="center"/>
    </xf>
    <xf applyAlignment="1" applyBorder="1" applyFont="1" borderId="93" fillId="0" fontId="9" numFmtId="0" xfId="0">
      <alignment horizontal="center" vertical="center"/>
    </xf>
    <xf applyAlignment="1" applyBorder="1" applyFont="1" borderId="116" fillId="0" fontId="9" numFmtId="0" xfId="0">
      <alignment horizontal="center" vertical="center"/>
    </xf>
    <xf applyAlignment="1" applyBorder="1" applyFont="1" borderId="110" fillId="0" fontId="9" numFmtId="0" xfId="0">
      <alignment horizontal="center" vertical="center"/>
    </xf>
    <xf applyAlignment="1" applyBorder="1" applyFont="1" borderId="66" fillId="0" fontId="9" numFmtId="0" xfId="0">
      <alignment horizontal="center" vertical="center"/>
    </xf>
    <xf applyAlignment="1" applyBorder="1" applyFont="1" borderId="71" fillId="0" fontId="9" numFmtId="0" xfId="0">
      <alignment horizontal="center" vertical="center"/>
    </xf>
    <xf applyAlignment="1" applyBorder="1" applyFont="1" borderId="33" fillId="0" fontId="9" numFmtId="0" xfId="0">
      <alignment horizontal="center" vertical="center"/>
    </xf>
    <xf applyAlignment="1" applyBorder="1" applyFont="1" borderId="85" fillId="0" fontId="9" numFmtId="0" xfId="0">
      <alignment horizontal="center" vertical="center"/>
    </xf>
    <xf applyAlignment="1" applyBorder="1" applyFill="1" applyFont="1" borderId="9" fillId="2" fontId="9" numFmtId="0" xfId="0">
      <alignment vertical="center"/>
    </xf>
    <xf applyBorder="1" applyFill="1" applyFont="1" borderId="35" fillId="2" fontId="12" numFmtId="0" xfId="0"/>
    <xf applyAlignment="1" applyBorder="1" applyFont="1" borderId="36" fillId="0" fontId="9" numFmtId="0" xfId="0">
      <alignment horizontal="center" vertical="center"/>
    </xf>
    <xf applyAlignment="1" applyBorder="1" applyFont="1" borderId="37" fillId="0" fontId="9" numFmtId="0" xfId="0">
      <alignment horizontal="center" vertical="center"/>
    </xf>
    <xf applyAlignment="1" applyBorder="1" applyFont="1" borderId="45" fillId="0" fontId="9" numFmtId="0" xfId="0">
      <alignment horizontal="center" vertical="center"/>
    </xf>
    <xf applyAlignment="1" applyBorder="1" applyFont="1" borderId="19" fillId="0" fontId="9" numFmtId="0" xfId="0">
      <alignment horizontal="center" vertical="center"/>
    </xf>
    <xf applyAlignment="1" applyBorder="1" applyFont="1" borderId="111" fillId="0" fontId="9" numFmtId="0" xfId="0">
      <alignment horizontal="center" vertical="center"/>
    </xf>
    <xf applyAlignment="1" applyBorder="1" applyFont="1" borderId="67" fillId="0" fontId="9" numFmtId="0" xfId="0">
      <alignment horizontal="center" vertical="center"/>
    </xf>
    <xf applyAlignment="1" applyBorder="1" applyFont="1" borderId="72" fillId="0" fontId="9" numFmtId="0" xfId="0">
      <alignment horizontal="center" vertical="center"/>
    </xf>
    <xf applyAlignment="1" applyBorder="1" applyFont="1" borderId="38" fillId="0" fontId="9" numFmtId="0" xfId="0">
      <alignment horizontal="center" vertical="center"/>
    </xf>
    <xf applyAlignment="1" applyBorder="1" applyFont="1" borderId="11" fillId="0" fontId="9" numFmtId="0" xfId="0">
      <alignment horizontal="center" vertical="center"/>
    </xf>
    <xf applyBorder="1" applyFill="1" applyFont="1" borderId="17" fillId="2" fontId="12" numFmtId="0" xfId="0"/>
    <xf applyAlignment="1" applyBorder="1" applyFont="1" borderId="39" fillId="0" fontId="12" numFmtId="0" xfId="0">
      <alignment horizontal="center" vertical="center"/>
    </xf>
    <xf applyAlignment="1" applyBorder="1" applyFont="1" borderId="40" fillId="0" fontId="12" numFmtId="0" xfId="0">
      <alignment horizontal="center" vertical="center"/>
    </xf>
    <xf applyAlignment="1" applyBorder="1" applyFont="1" borderId="105" fillId="0" fontId="12" numFmtId="0" xfId="0">
      <alignment horizontal="center" vertical="center"/>
    </xf>
    <xf applyAlignment="1" applyBorder="1" applyFont="1" borderId="112" fillId="0" fontId="12" numFmtId="0" xfId="0">
      <alignment horizontal="center" vertical="center"/>
    </xf>
    <xf applyAlignment="1" applyBorder="1" applyFont="1" borderId="59" fillId="0" fontId="12" numFmtId="0" xfId="0">
      <alignment horizontal="center" vertical="center"/>
    </xf>
    <xf applyAlignment="1" applyBorder="1" applyFont="1" borderId="73" fillId="0" fontId="12" numFmtId="0" xfId="0">
      <alignment horizontal="center" vertical="center"/>
    </xf>
    <xf applyAlignment="1" applyBorder="1" applyFont="1" borderId="42" fillId="0" fontId="12" numFmtId="0" xfId="0">
      <alignment horizontal="center" vertical="center"/>
    </xf>
    <xf applyAlignment="1" applyBorder="1" applyFont="1" borderId="86" fillId="0" fontId="12" numFmtId="0" xfId="0">
      <alignment horizontal="center" vertical="center"/>
    </xf>
    <xf applyBorder="1" applyFill="1" applyFont="1" borderId="93" fillId="2" fontId="9" numFmtId="0" xfId="0"/>
    <xf applyAlignment="1" applyBorder="1" applyFill="1" applyFont="1" borderId="98" fillId="5" fontId="9" numFmtId="0" xfId="0">
      <alignment horizontal="center" vertical="center"/>
    </xf>
    <xf applyAlignment="1" applyBorder="1" applyFill="1" applyFont="1" borderId="106" fillId="5" fontId="9" numFmtId="0" xfId="0">
      <alignment horizontal="center" vertical="center"/>
    </xf>
    <xf applyAlignment="1" applyBorder="1" applyFill="1" applyFont="1" borderId="113" fillId="5" fontId="9" numFmtId="0" xfId="0">
      <alignment horizontal="center" vertical="center"/>
    </xf>
    <xf applyAlignment="1" applyBorder="1" applyFill="1" applyFont="1" borderId="62" fillId="5" fontId="9" numFmtId="0" xfId="0">
      <alignment horizontal="center" vertical="center"/>
    </xf>
    <xf applyAlignment="1" applyBorder="1" applyFill="1" applyFont="1" borderId="76" fillId="5" fontId="9" numFmtId="0" xfId="0">
      <alignment horizontal="center" vertical="center"/>
    </xf>
    <xf applyAlignment="1" applyBorder="1" applyFill="1" applyFont="1" borderId="77" fillId="5" fontId="9" numFmtId="0" xfId="0">
      <alignment horizontal="center" vertical="center"/>
    </xf>
    <xf applyAlignment="1" applyBorder="1" applyFill="1" applyFont="1" borderId="100" fillId="5" fontId="9" numFmtId="0" xfId="0">
      <alignment horizontal="center" vertical="center"/>
    </xf>
    <xf applyAlignment="1" applyBorder="1" applyFill="1" applyFont="1" borderId="128" fillId="0" fontId="12" numFmtId="0" xfId="0">
      <alignment horizontal="center" vertical="center"/>
    </xf>
    <xf applyAlignment="1" applyBorder="1" applyFill="1" applyFont="1" borderId="128" fillId="0" fontId="9" numFmtId="0" xfId="0">
      <alignment horizontal="center"/>
    </xf>
    <xf applyAlignment="1" applyBorder="1" applyFill="1" applyFont="1" borderId="23" fillId="0" fontId="12" numFmtId="0" xfId="0">
      <alignment horizontal="left" vertical="top"/>
    </xf>
    <xf applyAlignment="1" applyBorder="1" applyFill="1" applyFont="1" borderId="29" fillId="0" fontId="9" numFmtId="0" xfId="0"/>
    <xf applyAlignment="1" applyBorder="1" applyFill="1" applyFont="1" borderId="22" fillId="0" fontId="9" numFmtId="0" xfId="0">
      <alignment vertical="center"/>
    </xf>
    <xf applyBorder="1" applyFill="1" applyFont="1" borderId="55" fillId="0" fontId="12" numFmtId="0" xfId="0"/>
    <xf applyAlignment="1" applyBorder="1" applyFill="1" applyFont="1" borderId="118" fillId="0" fontId="9" numFmtId="0" xfId="0">
      <alignment horizontal="center" vertical="center"/>
    </xf>
    <xf applyBorder="1" applyFill="1" applyFont="1" borderId="83" fillId="2" fontId="12" numFmtId="0" xfId="0"/>
    <xf applyAlignment="1" applyBorder="1" applyFill="1" applyFont="1" borderId="9" fillId="0" fontId="9" numFmtId="0" xfId="0">
      <alignment horizontal="left" vertical="center"/>
    </xf>
    <xf applyAlignment="1" applyBorder="1" applyFill="1" applyFont="1" borderId="17" fillId="0" fontId="12" numFmtId="0" xfId="0"/>
    <xf applyAlignment="1" applyBorder="1" applyFill="1" applyFont="1" borderId="85" fillId="0" fontId="9" numFmtId="0" xfId="0">
      <alignment horizontal="center" vertical="center"/>
    </xf>
    <xf applyAlignment="1" applyBorder="1" applyFill="1" applyFont="1" borderId="122" fillId="0" fontId="9" numFmtId="0" xfId="0">
      <alignment horizontal="left" vertical="center"/>
    </xf>
    <xf applyAlignment="1" applyBorder="1" applyFill="1" applyFont="1" borderId="124" fillId="0" fontId="12" numFmtId="0" xfId="0">
      <alignment horizontal="left" vertical="top"/>
    </xf>
    <xf applyAlignment="1" applyBorder="1" applyFill="1" applyFont="1" borderId="125" fillId="0" fontId="9" numFmtId="0" xfId="0">
      <alignment horizontal="center" vertical="center"/>
    </xf>
    <xf applyAlignment="1" applyBorder="1" applyFill="1" applyFont="1" borderId="123" fillId="0" fontId="9" numFmtId="0" xfId="0">
      <alignment horizontal="center" vertical="center"/>
    </xf>
    <xf applyAlignment="1" applyBorder="1" applyFill="1" applyFont="1" borderId="124" fillId="0" fontId="9" numFmtId="0" xfId="0">
      <alignment horizontal="center" vertical="center"/>
    </xf>
    <xf applyAlignment="1" applyBorder="1" applyFont="1" borderId="43" fillId="0" fontId="12" numFmtId="0" xfId="0">
      <alignment horizontal="center" vertical="center"/>
    </xf>
    <xf applyAlignment="1" applyBorder="1" applyFill="1" applyFont="1" borderId="29" fillId="2" fontId="9" numFmtId="0" xfId="0">
      <alignment horizontal="left" vertical="top"/>
    </xf>
    <xf applyAlignment="1" applyBorder="1" applyFont="1" borderId="50" fillId="0" fontId="9" numFmtId="0" xfId="0">
      <alignment horizontal="center" vertical="center"/>
    </xf>
    <xf applyAlignment="1" applyBorder="1" applyFont="1" borderId="89" fillId="0" fontId="9" numFmtId="0" xfId="0">
      <alignment horizontal="center" vertical="center"/>
    </xf>
    <xf applyAlignment="1" applyBorder="1" applyFont="1" borderId="51" fillId="0" fontId="9" numFmtId="0" xfId="0">
      <alignment horizontal="center" vertical="center"/>
    </xf>
    <xf applyAlignment="1" applyBorder="1" applyFont="1" borderId="44" fillId="0" fontId="9" numFmtId="0" xfId="0">
      <alignment horizontal="center" vertical="center"/>
    </xf>
    <xf applyAlignment="1" applyBorder="1" applyFont="1" borderId="115" fillId="0" fontId="9" numFmtId="0" xfId="0">
      <alignment horizontal="center" vertical="center"/>
    </xf>
    <xf applyAlignment="1" applyBorder="1" applyFont="1" borderId="61" fillId="0" fontId="9" numFmtId="0" xfId="0">
      <alignment horizontal="center" vertical="center"/>
    </xf>
    <xf applyAlignment="1" applyBorder="1" applyFont="1" borderId="75" fillId="0" fontId="9" numFmtId="0" xfId="0">
      <alignment horizontal="center" vertical="center"/>
    </xf>
    <xf applyAlignment="1" applyBorder="1" applyFont="1" borderId="52" fillId="0" fontId="9" numFmtId="0" xfId="0">
      <alignment horizontal="center" vertical="center"/>
    </xf>
    <xf applyAlignment="1" applyBorder="1" applyFont="1" borderId="53" fillId="0" fontId="9" numFmtId="0" xfId="0">
      <alignment horizontal="center" vertical="center"/>
    </xf>
    <xf applyAlignment="1" applyBorder="1" applyFont="1" borderId="90" fillId="0" fontId="12" numFmtId="0" xfId="0">
      <alignment horizontal="center" vertical="center"/>
    </xf>
    <xf applyAlignment="1" applyBorder="1" applyFill="1" applyFont="1" borderId="23" fillId="2" fontId="12" numFmtId="0" xfId="0">
      <alignment horizontal="left" vertical="top"/>
    </xf>
    <xf applyAlignment="1" applyBorder="1" applyFont="1" borderId="91" fillId="0" fontId="12" numFmtId="0" xfId="0">
      <alignment horizontal="center" vertical="center"/>
    </xf>
    <xf applyAlignment="1" applyBorder="1" applyFill="1" applyFont="1" borderId="9" fillId="2" fontId="9" numFmtId="0" xfId="0">
      <alignment horizontal="left" vertical="center"/>
    </xf>
    <xf applyAlignment="1" applyBorder="1" applyFont="1" borderId="76" fillId="0" fontId="12" numFmtId="0" xfId="0">
      <alignment horizontal="center" vertical="center"/>
    </xf>
    <xf applyAlignment="1" applyBorder="1" applyFont="1" borderId="77" fillId="0" fontId="12" numFmtId="0" xfId="0">
      <alignment horizontal="center" vertical="center"/>
    </xf>
    <xf applyAlignment="1" applyBorder="1" applyFont="1" borderId="113" fillId="0" fontId="12" numFmtId="0" xfId="0">
      <alignment horizontal="center" vertical="center"/>
    </xf>
    <xf applyAlignment="1" applyBorder="1" applyFont="1" borderId="62" fillId="0" fontId="12" numFmtId="0" xfId="0">
      <alignment horizontal="center" vertical="center"/>
    </xf>
    <xf applyAlignment="1" applyBorder="1" applyFont="1" borderId="58" fillId="0" fontId="12" numFmtId="0" xfId="0">
      <alignment horizontal="center" vertical="center"/>
    </xf>
    <xf applyAlignment="1" applyBorder="1" applyFill="1" applyFont="1" borderId="22" fillId="2" fontId="9" numFmtId="0" xfId="0">
      <alignment horizontal="left" vertical="center"/>
    </xf>
    <xf applyBorder="1" applyFill="1" applyFont="1" borderId="55" fillId="2" fontId="12" numFmtId="0" xfId="0"/>
    <xf applyAlignment="1" applyBorder="1" applyFont="1" borderId="118" fillId="0" fontId="9" numFmtId="0" xfId="0">
      <alignment horizontal="center" vertical="center"/>
    </xf>
    <xf applyAlignment="1" applyBorder="1" applyFont="1" borderId="34" fillId="0" fontId="9" numFmtId="0" xfId="0">
      <alignment horizontal="center" vertical="center"/>
    </xf>
    <xf applyBorder="1" applyFill="1" applyFont="1" borderId="0" fillId="2" fontId="8" numFmtId="0" xfId="0"/>
    <xf applyBorder="1" applyFill="1" applyFont="1" borderId="0" fillId="0" fontId="8" numFmtId="0" xfId="0"/>
    <xf applyAlignment="1" applyBorder="1" applyFill="1" applyFont="1" applyNumberFormat="1" borderId="0" fillId="0" fontId="12" numFmtId="10" xfId="0">
      <alignment horizontal="center" vertical="center"/>
    </xf>
    <xf applyAlignment="1" applyBorder="1" applyFill="1" applyFont="1" borderId="23" fillId="2" fontId="12" numFmtId="0" xfId="0">
      <alignment wrapText="1"/>
    </xf>
    <xf applyAlignment="1" applyBorder="1" applyFont="1" borderId="87" fillId="0" fontId="9" numFmtId="0" xfId="0">
      <alignment horizontal="center" vertical="center"/>
    </xf>
    <xf applyAlignment="1" applyBorder="1" applyFill="1" applyFont="1" borderId="17" fillId="2" fontId="12" numFmtId="0" xfId="0">
      <alignment wrapText="1"/>
    </xf>
    <xf applyAlignment="1" applyBorder="1" applyFill="1" applyFont="1" borderId="35" fillId="2" fontId="12" numFmtId="0" xfId="0"/>
    <xf applyAlignment="1" applyBorder="1" applyFill="1" applyFont="1" borderId="32" fillId="2" fontId="9" numFmtId="0" xfId="0">
      <alignment horizontal="left" vertical="top"/>
    </xf>
    <xf applyAlignment="1" applyBorder="1" applyFill="1" applyFont="1" borderId="46" fillId="0" fontId="9" numFmtId="0" xfId="0">
      <alignment horizontal="left" vertical="center"/>
    </xf>
    <xf applyBorder="1" applyFill="1" applyFont="1" borderId="94" fillId="0" fontId="12" numFmtId="0" xfId="0"/>
    <xf applyAlignment="1" applyBorder="1" applyFill="1" applyFont="1" borderId="36" fillId="0" fontId="9" numFmtId="0" xfId="0">
      <alignment horizontal="left" vertical="center"/>
    </xf>
    <xf applyBorder="1" applyFill="1" applyFont="1" borderId="45" fillId="0" fontId="12" numFmtId="0" xfId="0"/>
    <xf applyAlignment="1" applyBorder="1" applyFill="1" applyFont="1" borderId="117" fillId="0" fontId="9" numFmtId="0" xfId="0">
      <alignment horizontal="center" vertical="center"/>
    </xf>
    <xf applyBorder="1" applyFill="1" applyFont="1" borderId="29" fillId="0" fontId="9" numFmtId="0" xfId="0"/>
    <xf applyAlignment="1" applyBorder="1" applyFill="1" applyFont="1" borderId="54" fillId="0" fontId="9" numFmtId="0" xfId="0">
      <alignment horizontal="left" vertical="center"/>
    </xf>
    <xf applyAlignment="1" applyBorder="1" applyFill="1" applyFont="1" borderId="55" fillId="0" fontId="12" numFmtId="0" xfId="0">
      <alignment horizontal="left" vertical="top"/>
    </xf>
    <xf applyAlignment="1" applyBorder="1" applyFill="1" applyFont="1" borderId="54" fillId="0" fontId="9" numFmtId="0" xfId="0">
      <alignment horizontal="center" vertical="center"/>
    </xf>
    <xf applyAlignment="1" applyBorder="1" applyFill="1" applyFont="1" borderId="56" fillId="0" fontId="9" numFmtId="0" xfId="0">
      <alignment horizontal="center" vertical="center"/>
    </xf>
    <xf applyAlignment="1" applyBorder="1" applyFill="1" applyFont="1" borderId="107" fillId="0" fontId="9" numFmtId="0" xfId="0">
      <alignment horizontal="center" vertical="center"/>
    </xf>
    <xf applyAlignment="1" applyBorder="1" applyFill="1" applyFont="1" borderId="4" fillId="0" fontId="9" numFmtId="0" xfId="0">
      <alignment horizontal="center" vertical="center"/>
    </xf>
    <xf applyAlignment="1" applyBorder="1" applyFill="1" applyFont="1" borderId="63" fillId="0" fontId="9" numFmtId="0" xfId="0">
      <alignment horizontal="center" vertical="center"/>
    </xf>
    <xf applyAlignment="1" applyBorder="1" applyFill="1" applyFont="1" borderId="8" fillId="0" fontId="9" numFmtId="0" xfId="0">
      <alignment horizontal="center" vertical="center"/>
    </xf>
    <xf applyAlignment="1" applyBorder="1" applyFill="1" applyFont="1" borderId="119" fillId="0" fontId="9" numFmtId="0" xfId="0">
      <alignment horizontal="center" vertical="center"/>
    </xf>
    <xf applyAlignment="1" applyBorder="1" applyFill="1" applyFont="1" borderId="88" fillId="0" fontId="9" numFmtId="0" xfId="0">
      <alignment horizontal="center" vertical="center"/>
    </xf>
    <xf applyAlignment="1" applyBorder="1" applyFill="1" applyFont="1" borderId="28" fillId="2" fontId="9" numFmtId="0" xfId="0">
      <alignment horizontal="left" vertical="center"/>
    </xf>
    <xf applyBorder="1" applyFill="1" applyFont="1" borderId="48" fillId="2" fontId="12" numFmtId="0" xfId="0"/>
    <xf applyAlignment="1" applyBorder="1" applyFont="1" borderId="46" fillId="0" fontId="9" numFmtId="0" xfId="0">
      <alignment horizontal="center" vertical="center"/>
    </xf>
    <xf applyAlignment="1" applyBorder="1" applyFont="1" borderId="47" fillId="0" fontId="9" numFmtId="0" xfId="0">
      <alignment horizontal="center" vertical="center"/>
    </xf>
    <xf applyAlignment="1" applyBorder="1" applyFont="1" borderId="94" fillId="0" fontId="9" numFmtId="0" xfId="0">
      <alignment horizontal="center" vertical="center"/>
    </xf>
    <xf applyAlignment="1" applyBorder="1" applyFont="1" borderId="40" fillId="0" fontId="9" numFmtId="0" xfId="0">
      <alignment horizontal="center" vertical="center"/>
    </xf>
    <xf applyAlignment="1" applyBorder="1" applyFont="1" borderId="114" fillId="0" fontId="9" numFmtId="0" xfId="0">
      <alignment horizontal="center" vertical="center"/>
    </xf>
    <xf applyAlignment="1" applyBorder="1" applyFont="1" borderId="68" fillId="0" fontId="9" numFmtId="0" xfId="0">
      <alignment horizontal="center" vertical="center"/>
    </xf>
    <xf applyAlignment="1" applyBorder="1" applyFont="1" borderId="74" fillId="0" fontId="9" numFmtId="0" xfId="0">
      <alignment horizontal="center" vertical="center"/>
    </xf>
    <xf applyAlignment="1" applyBorder="1" applyFont="1" borderId="49" fillId="0" fontId="9" numFmtId="0" xfId="0">
      <alignment horizontal="center" vertical="center"/>
    </xf>
    <xf applyAlignment="1" applyBorder="1" applyFont="1" borderId="57" fillId="0" fontId="9" numFmtId="0" xfId="0">
      <alignment horizontal="center" vertical="center"/>
    </xf>
    <xf applyAlignment="1" applyBorder="1" applyFont="1" borderId="31" fillId="0" fontId="12" numFmtId="0" xfId="0">
      <alignment horizontal="center" vertical="center"/>
    </xf>
    <xf applyAlignment="1" applyBorder="1" applyFill="1" applyFont="1" borderId="17" fillId="2" fontId="12" numFmtId="0" xfId="0"/>
    <xf applyAlignment="1" applyBorder="1" applyFill="1" applyFont="1" borderId="35" fillId="2" fontId="12" numFmtId="0" xfId="0">
      <alignment horizontal="left" vertical="top"/>
    </xf>
    <xf applyAlignment="1" applyBorder="1" applyFill="1" applyFont="1" borderId="32" fillId="2" fontId="9" numFmtId="0" xfId="0">
      <alignment vertical="top"/>
    </xf>
    <xf applyFill="1" applyFont="1" borderId="0" fillId="0" fontId="8" numFmtId="0" xfId="0"/>
    <xf applyAlignment="1" applyBorder="1" applyFill="1" applyFont="1" borderId="126" fillId="0" fontId="12" numFmtId="0" xfId="0">
      <alignment horizontal="center" vertical="center"/>
    </xf>
    <xf applyAlignment="1" applyBorder="1" applyFill="1" applyFont="1" borderId="126" fillId="0" fontId="9" numFmtId="0" xfId="0">
      <alignment horizontal="center"/>
    </xf>
    <xf applyAlignment="1" applyBorder="1" applyFill="1" applyFont="1" applyNumberFormat="1" borderId="126" fillId="0" fontId="12" numFmtId="10" xfId="0">
      <alignment horizontal="center" vertical="center"/>
    </xf>
    <xf applyAlignment="1" applyBorder="1" applyFill="1" applyFont="1" borderId="132" fillId="2" fontId="12" numFmtId="0" xfId="1">
      <alignment horizontal="center" vertical="center"/>
    </xf>
    <xf applyAlignment="1" applyBorder="1" applyFill="1" applyFont="1" borderId="133" fillId="2" fontId="12" numFmtId="0" xfId="1">
      <alignment horizontal="center" vertical="center"/>
    </xf>
    <xf applyAlignment="1" applyBorder="1" applyFill="1" applyFont="1" borderId="134" fillId="2" fontId="12" numFmtId="0" xfId="1">
      <alignment horizontal="center" vertical="center"/>
    </xf>
    <xf applyAlignment="1" applyBorder="1" applyFill="1" applyFont="1" borderId="141" fillId="2" fontId="12" numFmtId="0" xfId="1">
      <alignment horizontal="center" vertical="center"/>
    </xf>
    <xf applyAlignment="1" applyBorder="1" applyFill="1" applyFont="1" borderId="135" fillId="2" fontId="12" numFmtId="0" xfId="1">
      <alignment horizontal="center" vertical="center"/>
    </xf>
    <xf applyAlignment="1" applyBorder="1" applyFill="1" applyFont="1" borderId="136" fillId="2" fontId="12" numFmtId="0" xfId="1">
      <alignment horizontal="center" vertical="center"/>
    </xf>
    <xf applyAlignment="1" applyBorder="1" applyFill="1" applyFont="1" borderId="137" fillId="2" fontId="12" numFmtId="0" xfId="1">
      <alignment horizontal="center" vertical="center"/>
    </xf>
    <xf applyAlignment="1" applyBorder="1" applyFill="1" applyFont="1" borderId="142" fillId="2" fontId="12" numFmtId="0" xfId="1">
      <alignment horizontal="center" vertical="center"/>
    </xf>
    <xf applyAlignment="1" applyBorder="1" applyFill="1" applyFont="1" borderId="150" fillId="2" fontId="12" numFmtId="0" xfId="1">
      <alignment horizontal="center" vertical="center"/>
    </xf>
    <xf applyAlignment="1" applyBorder="1" applyFill="1" applyFont="1" borderId="1" fillId="2" fontId="12" numFmtId="0" xfId="1">
      <alignment horizontal="center" vertical="center"/>
    </xf>
    <xf applyAlignment="1" applyBorder="1" applyFill="1" applyFont="1" borderId="2" fillId="2" fontId="12" numFmtId="0" xfId="1">
      <alignment horizontal="center" vertical="center"/>
    </xf>
    <xf applyAlignment="1" applyBorder="1" applyFill="1" applyFont="1" borderId="151" fillId="2" fontId="12" numFmtId="0" xfId="1">
      <alignment horizontal="center" vertical="center"/>
    </xf>
    <xf applyAlignment="1" applyBorder="1" applyFill="1" applyFont="1" borderId="9" fillId="6" fontId="8" numFmtId="0" xfId="1">
      <alignment horizontal="center"/>
    </xf>
    <xf applyAlignment="1" applyBorder="1" applyFill="1" applyFont="1" borderId="9" fillId="2" fontId="7" numFmtId="0" xfId="0">
      <alignment vertical="center"/>
    </xf>
    <xf applyAlignment="1" applyBorder="1" applyFill="1" applyFont="1" borderId="10" fillId="2" fontId="7" numFmtId="0" xfId="0">
      <alignment vertical="center"/>
    </xf>
    <xf applyAlignment="1" applyBorder="1" applyFill="1" applyFont="1" borderId="10" fillId="2" fontId="7" numFmtId="0" xfId="0">
      <alignment horizontal="left" vertical="center"/>
    </xf>
    <xf applyFill="1" applyFont="1" borderId="0" fillId="2" fontId="14" numFmtId="0" xfId="0"/>
    <xf applyFill="1" applyFont="1" borderId="0" fillId="2" fontId="15" numFmtId="0" xfId="0"/>
    <xf applyBorder="1" applyFill="1" applyFont="1" borderId="154" fillId="2" fontId="16" numFmtId="0" xfId="0"/>
    <xf applyAlignment="1" applyBorder="1" applyFill="1" applyFont="1" borderId="157" fillId="2" fontId="4" numFmtId="0" xfId="0">
      <alignment wrapText="1"/>
    </xf>
    <xf applyAlignment="1" applyBorder="1" applyFill="1" applyFont="1" borderId="155" fillId="2" fontId="4" numFmtId="0" xfId="0">
      <alignment wrapText="1"/>
    </xf>
    <xf applyAlignment="1" applyBorder="1" applyFill="1" applyFont="1" borderId="77" fillId="0" fontId="12" numFmtId="0" xfId="0">
      <alignment horizontal="center" vertical="center"/>
    </xf>
    <xf applyAlignment="1" applyBorder="1" applyFill="1" applyFont="1" applyNumberFormat="1" borderId="50" fillId="5" fontId="5" numFmtId="10" xfId="0">
      <alignment horizontal="center" vertical="center"/>
    </xf>
    <xf applyAlignment="1" applyBorder="1" applyFill="1" applyFont="1" applyNumberFormat="1" borderId="89" fillId="5" fontId="5" numFmtId="10" xfId="0">
      <alignment horizontal="center" vertical="center"/>
    </xf>
    <xf applyAlignment="1" applyBorder="1" applyFill="1" applyFont="1" applyNumberFormat="1" borderId="51" fillId="5" fontId="5" numFmtId="10" xfId="0">
      <alignment horizontal="center" vertical="center"/>
    </xf>
    <xf applyAlignment="1" applyBorder="1" applyFill="1" applyFont="1" applyNumberFormat="1" borderId="44" fillId="5" fontId="5" numFmtId="10" xfId="0">
      <alignment horizontal="center" vertical="center"/>
    </xf>
    <xf applyAlignment="1" applyBorder="1" applyFill="1" applyFont="1" applyNumberFormat="1" borderId="29" fillId="5" fontId="5" numFmtId="10" xfId="0">
      <alignment horizontal="center" vertical="center"/>
    </xf>
    <xf applyAlignment="1" applyBorder="1" applyFill="1" applyFont="1" applyNumberFormat="1" borderId="102" fillId="5" fontId="5" numFmtId="10" xfId="0">
      <alignment horizontal="center" vertical="center"/>
    </xf>
    <xf applyAlignment="1" applyBorder="1" applyFill="1" applyFont="1" applyNumberFormat="1" borderId="145" fillId="2" fontId="5" numFmtId="10" xfId="1">
      <alignment horizontal="center" vertical="center"/>
    </xf>
    <xf applyAlignment="1" applyBorder="1" applyFill="1" applyFont="1" applyNumberFormat="1" borderId="146" fillId="2" fontId="5" numFmtId="10" xfId="1">
      <alignment horizontal="center" vertical="center"/>
    </xf>
    <xf applyAlignment="1" applyBorder="1" applyFill="1" applyFont="1" applyNumberFormat="1" borderId="147" fillId="2" fontId="5" numFmtId="10" xfId="1">
      <alignment horizontal="center" vertical="center"/>
    </xf>
    <xf applyAlignment="1" applyBorder="1" applyFill="1" applyFont="1" applyNumberFormat="1" borderId="148" fillId="2" fontId="5" numFmtId="10" xfId="1">
      <alignment horizontal="center" vertical="center"/>
    </xf>
    <xf applyAlignment="1" applyBorder="1" applyFill="1" applyFont="1" applyNumberFormat="1" borderId="135" fillId="2" fontId="5" numFmtId="10" xfId="1">
      <alignment horizontal="center" vertical="center"/>
    </xf>
    <xf applyAlignment="1" applyBorder="1" applyFill="1" applyFont="1" applyNumberFormat="1" borderId="136" fillId="2" fontId="5" numFmtId="10" xfId="1">
      <alignment horizontal="center" vertical="center"/>
    </xf>
    <xf applyAlignment="1" applyBorder="1" applyFill="1" applyFont="1" applyNumberFormat="1" borderId="137" fillId="2" fontId="5" numFmtId="10" xfId="1">
      <alignment horizontal="center" vertical="center"/>
    </xf>
    <xf applyAlignment="1" applyBorder="1" applyFill="1" applyFont="1" applyNumberFormat="1" borderId="142" fillId="2" fontId="5" numFmtId="10" xfId="1">
      <alignment horizontal="center" vertical="center"/>
    </xf>
    <xf applyAlignment="1" applyBorder="1" applyFont="1" borderId="131" fillId="0" fontId="10" numFmtId="0" xfId="0">
      <alignment horizontal="center"/>
    </xf>
    <xf applyAlignment="1" applyBorder="1" applyFill="1" applyFont="1" applyNumberFormat="1" borderId="150" fillId="2" fontId="5" numFmtId="10" xfId="1">
      <alignment horizontal="center" vertical="center"/>
    </xf>
    <xf applyAlignment="1" applyBorder="1" applyFill="1" applyFont="1" applyNumberFormat="1" borderId="1" fillId="2" fontId="5" numFmtId="10" xfId="1">
      <alignment horizontal="center" vertical="center"/>
    </xf>
    <xf applyAlignment="1" applyBorder="1" applyFill="1" applyFont="1" applyNumberFormat="1" borderId="2" fillId="2" fontId="5" numFmtId="10" xfId="1">
      <alignment horizontal="center" vertical="center"/>
    </xf>
    <xf applyAlignment="1" applyBorder="1" applyFill="1" applyFont="1" applyNumberFormat="1" borderId="151" fillId="2" fontId="5" numFmtId="10" xfId="1">
      <alignment horizontal="center" vertical="center"/>
    </xf>
    <xf applyAlignment="1" applyBorder="1" applyFill="1" applyFont="1" applyNumberFormat="1" borderId="138" fillId="2" fontId="5" numFmtId="10" xfId="1">
      <alignment horizontal="center" vertical="center"/>
    </xf>
    <xf applyAlignment="1" applyBorder="1" applyFill="1" applyFont="1" applyNumberFormat="1" borderId="139" fillId="2" fontId="5" numFmtId="10" xfId="1">
      <alignment horizontal="center" vertical="center"/>
    </xf>
    <xf applyAlignment="1" applyBorder="1" applyFill="1" applyFont="1" applyNumberFormat="1" borderId="140" fillId="2" fontId="5" numFmtId="10" xfId="1">
      <alignment horizontal="center" vertical="center"/>
    </xf>
    <xf applyAlignment="1" applyBorder="1" applyFill="1" applyFont="1" applyNumberFormat="1" borderId="143" fillId="2" fontId="5" numFmtId="10" xfId="1">
      <alignment horizontal="center" vertical="center"/>
    </xf>
    <xf applyFill="1" applyFont="1" borderId="0" fillId="2" fontId="17" numFmtId="0" xfId="1"/>
    <xf applyAlignment="1" applyBorder="1" applyFill="1" applyFont="1" borderId="158" fillId="2" fontId="12" numFmtId="0" xfId="1">
      <alignment horizontal="center" vertical="center"/>
    </xf>
    <xf applyAlignment="1" applyBorder="1" applyFill="1" applyFont="1" applyNumberFormat="1" borderId="158" fillId="2" fontId="5" numFmtId="10" xfId="1">
      <alignment horizontal="center" vertical="center"/>
    </xf>
    <xf applyAlignment="1" applyBorder="1" applyFill="1" applyFont="1" borderId="159" fillId="4" fontId="9" numFmtId="0" xfId="1">
      <alignment horizontal="center" vertical="center"/>
    </xf>
    <xf applyAlignment="1" applyBorder="1" applyFill="1" applyFont="1" borderId="160" fillId="4" fontId="9" numFmtId="0" xfId="1">
      <alignment horizontal="center" vertical="center"/>
    </xf>
    <xf applyAlignment="1" applyBorder="1" applyFill="1" applyFont="1" borderId="161" fillId="4" fontId="9" numFmtId="0" xfId="1">
      <alignment horizontal="center" vertical="center"/>
    </xf>
    <xf applyAlignment="1" applyBorder="1" applyFill="1" applyFont="1" borderId="162" fillId="4" fontId="9" numFmtId="0" xfId="1">
      <alignment horizontal="center" vertical="center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9" fillId="2" fontId="7" numFmtId="0" xfId="0">
      <alignment horizontal="left" vertical="center"/>
    </xf>
    <xf applyAlignment="1" applyBorder="1" applyFill="1" applyFont="1" borderId="10" fillId="2" fontId="7" numFmtId="0" xfId="0">
      <alignment horizontal="left" vertical="center"/>
    </xf>
    <xf applyAlignment="1" applyBorder="1" applyFill="1" applyFont="1" borderId="153" fillId="3" fontId="10" numFmtId="0" xfId="1">
      <alignment horizontal="center" vertical="center" wrapText="1"/>
    </xf>
    <xf applyAlignment="1" applyBorder="1" applyFill="1" applyFont="1" borderId="141" fillId="3" fontId="10" numFmtId="0" xfId="1">
      <alignment horizontal="center" vertical="center" wrapText="1"/>
    </xf>
    <xf applyAlignment="1" applyBorder="1" applyFill="1" applyFont="1" borderId="3" fillId="3" fontId="10" numFmtId="0" xfId="1">
      <alignment horizontal="center" vertical="center"/>
    </xf>
    <xf applyAlignment="1" applyBorder="1" applyFill="1" applyFont="1" borderId="7" fillId="3" fontId="10" numFmtId="0" xfId="1">
      <alignment horizontal="center" vertical="center"/>
    </xf>
    <xf applyAlignment="1" applyBorder="1" applyFill="1" applyFont="1" borderId="64" fillId="3" fontId="9" numFmtId="0" xfId="1">
      <alignment horizontal="center" vertical="center"/>
    </xf>
    <xf applyAlignment="1" applyBorder="1" applyFill="1" applyFont="1" borderId="13" fillId="3" fontId="9" numFmtId="0" xfId="1">
      <alignment horizontal="center" vertical="center"/>
    </xf>
    <xf applyAlignment="1" applyBorder="1" applyFill="1" applyFont="1" borderId="129" fillId="3" fontId="9" numFmtId="0" xfId="1">
      <alignment horizontal="center" vertical="center"/>
    </xf>
    <xf applyAlignment="1" applyBorder="1" applyFill="1" applyFont="1" borderId="12" fillId="3" fontId="10" numFmtId="0" xfId="1">
      <alignment horizontal="center" vertical="center"/>
    </xf>
    <xf applyAlignment="1" applyBorder="1" applyFill="1" applyFont="1" borderId="15" fillId="3" fontId="10" numFmtId="0" xfId="1">
      <alignment horizontal="center" vertical="center"/>
    </xf>
    <xf applyAlignment="1" applyBorder="1" applyFill="1" applyFont="1" borderId="8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/>
    </xf>
    <xf applyAlignment="1" applyBorder="1" applyFill="1" applyFont="1" borderId="6" fillId="3" fontId="10" numFmtId="0" xfId="1">
      <alignment horizontal="center" vertical="center" wrapText="1"/>
    </xf>
    <xf applyAlignment="1" applyBorder="1" applyFill="1" applyFont="1" borderId="4" fillId="3" fontId="10" numFmtId="0" xfId="1">
      <alignment horizontal="center" vertical="center"/>
    </xf>
    <xf applyAlignment="1" applyBorder="1" applyFill="1" applyFont="1" borderId="119" fillId="3" fontId="10" numFmtId="0" xfId="1">
      <alignment horizontal="center" vertical="center" wrapText="1"/>
    </xf>
    <xf applyAlignment="1" applyBorder="1" applyFill="1" applyFont="1" borderId="78" fillId="3" fontId="10" numFmtId="0" xfId="1">
      <alignment horizontal="center" vertical="center" wrapText="1"/>
    </xf>
    <xf applyAlignment="1" applyBorder="1" applyFill="1" applyFont="1" borderId="120" fillId="3" fontId="9" numFmtId="0" xfId="0">
      <alignment horizontal="center" vertical="center"/>
    </xf>
    <xf applyAlignment="1" applyBorder="1" applyFill="1" applyFont="1" borderId="80" fillId="3" fontId="9" numFmtId="0" xfId="0">
      <alignment horizontal="center" vertical="center"/>
    </xf>
    <xf applyAlignment="1" applyBorder="1" applyFill="1" applyFont="1" borderId="95" fillId="3" fontId="9" numFmtId="0" xfId="0">
      <alignment horizontal="center" vertical="center"/>
    </xf>
    <xf applyAlignment="1" applyBorder="1" applyFill="1" applyFont="1" borderId="22" fillId="0" fontId="9" numFmtId="0" xfId="0">
      <alignment horizontal="left" vertical="center"/>
    </xf>
    <xf applyAlignment="1" applyBorder="1" applyFill="1" applyFont="1" borderId="28" fillId="0" fontId="9" numFmtId="0" xfId="0">
      <alignment horizontal="left" vertical="center"/>
    </xf>
    <xf applyAlignment="1" applyBorder="1" applyFill="1" applyFont="1" borderId="16" fillId="0" fontId="9" numFmtId="0" xfId="0">
      <alignment vertical="center"/>
    </xf>
    <xf applyAlignment="1" applyBorder="1" applyFill="1" applyFont="1" borderId="22" fillId="0" fontId="9" numFmtId="0" xfId="0">
      <alignment vertical="center"/>
    </xf>
    <xf applyAlignment="1" applyBorder="1" applyFill="1" applyFont="1" borderId="28" fillId="0" fontId="9" numFmtId="0" xfId="0">
      <alignment vertical="center"/>
    </xf>
    <xf applyAlignment="1" applyBorder="1" applyFill="1" applyFont="1" borderId="98" fillId="3" fontId="9" numFmtId="0" xfId="0">
      <alignment horizontal="left"/>
    </xf>
    <xf applyAlignment="1" applyBorder="1" applyFill="1" applyFont="1" borderId="17" fillId="3" fontId="9" numFmtId="0" xfId="0">
      <alignment horizontal="left"/>
    </xf>
    <xf applyAlignment="1" applyBorder="1" applyFill="1" applyFont="1" borderId="101" fillId="3" fontId="9" numFmtId="0" xfId="0">
      <alignment horizontal="center"/>
    </xf>
    <xf applyAlignment="1" applyBorder="1" applyFill="1" applyFont="1" borderId="87" fillId="3" fontId="9" numFmtId="0" xfId="0">
      <alignment horizontal="center"/>
    </xf>
    <xf applyAlignment="1" applyBorder="1" applyFill="1" applyFont="1" borderId="64" fillId="3" fontId="9" numFmtId="0" xfId="0">
      <alignment horizontal="center" vertical="center"/>
    </xf>
    <xf applyAlignment="1" applyBorder="1" applyFill="1" applyFont="1" borderId="13" fillId="3" fontId="9" numFmtId="0" xfId="0">
      <alignment horizontal="center" vertical="center"/>
    </xf>
    <xf applyAlignment="1" applyBorder="1" applyFill="1" applyFont="1" borderId="5" fillId="3" fontId="9" numFmtId="0" xfId="0">
      <alignment horizontal="center" vertical="center"/>
    </xf>
    <xf applyAlignment="1" applyBorder="1" applyFill="1" applyFont="1" borderId="119" fillId="3" fontId="10" numFmtId="0" xfId="1">
      <alignment horizontal="center" textRotation="90" vertical="center" wrapText="1"/>
    </xf>
    <xf applyAlignment="1" applyBorder="1" applyFill="1" applyFont="1" borderId="78" fillId="3" fontId="10" numFmtId="0" xfId="1">
      <alignment horizontal="center" textRotation="90" vertical="center" wrapText="1"/>
    </xf>
    <xf applyAlignment="1" applyBorder="1" applyFill="1" applyFont="1" borderId="22" fillId="2" fontId="9" numFmtId="0" xfId="0">
      <alignment horizontal="left" vertical="center"/>
    </xf>
    <xf applyAlignment="1" applyBorder="1" applyFill="1" applyFont="1" borderId="28" fillId="2" fontId="9" numFmtId="0" xfId="0">
      <alignment horizontal="left" vertical="center"/>
    </xf>
    <xf applyAlignment="1" applyBorder="1" applyFill="1" applyFont="1" borderId="16" fillId="2" fontId="9" numFmtId="0" xfId="0">
      <alignment horizontal="left" vertical="center"/>
    </xf>
    <xf applyAlignment="1" applyBorder="1" applyFill="1" applyFont="1" borderId="96" fillId="4" fontId="9" numFmtId="0" xfId="0">
      <alignment horizontal="left"/>
    </xf>
    <xf applyAlignment="1" applyBorder="1" applyFill="1" applyFont="1" borderId="97" fillId="4" fontId="9" numFmtId="0" xfId="0">
      <alignment horizontal="left"/>
    </xf>
    <xf applyAlignment="1" applyBorder="1" applyFill="1" applyFont="1" borderId="101" fillId="4" fontId="9" numFmtId="0" xfId="0">
      <alignment horizontal="center"/>
    </xf>
    <xf applyAlignment="1" applyBorder="1" applyFill="1" applyFont="1" borderId="102" fillId="4" fontId="9" numFmtId="0" xfId="0">
      <alignment horizontal="center"/>
    </xf>
    <xf applyAlignment="1" applyBorder="1" applyFill="1" applyFont="1" borderId="92" fillId="4" fontId="9" numFmtId="0" xfId="0">
      <alignment horizontal="center" vertical="center"/>
    </xf>
    <xf applyAlignment="1" applyBorder="1" applyFill="1" applyFont="1" borderId="22" fillId="4" fontId="9" numFmtId="0" xfId="0">
      <alignment horizontal="center" vertical="center"/>
    </xf>
    <xf applyAlignment="1" applyBorder="1" applyFill="1" applyFont="1" borderId="28" fillId="4" fontId="9" numFmtId="0" xfId="0">
      <alignment horizontal="center" vertical="center"/>
    </xf>
    <xf applyAlignment="1" applyBorder="1" applyFill="1" applyFont="1" borderId="22" fillId="3" fontId="9" numFmtId="0" xfId="0">
      <alignment horizontal="center" vertical="center"/>
    </xf>
    <xf applyAlignment="1" applyBorder="1" applyFill="1" applyFont="1" borderId="28" fillId="3" fontId="9" numFmtId="0" xfId="0">
      <alignment horizontal="center" vertical="center"/>
    </xf>
    <xf applyBorder="1" applyFill="1" applyFont="1" borderId="98" fillId="3" fontId="9" numFmtId="0" xfId="0"/>
    <xf applyBorder="1" applyFill="1" applyFont="1" borderId="17" fillId="3" fontId="9" numFmtId="0" xfId="0"/>
    <xf applyAlignment="1" applyBorder="1" applyFill="1" applyFont="1" borderId="16" fillId="3" fontId="9" numFmtId="0" xfId="0">
      <alignment horizontal="center" vertical="center"/>
    </xf>
    <xf applyAlignment="1" applyBorder="1" applyFill="1" applyFont="1" borderId="16" fillId="0" fontId="9" numFmtId="0" xfId="0">
      <alignment horizontal="left" vertical="center"/>
    </xf>
    <xf applyBorder="1" applyFill="1" applyFont="1" applyNumberFormat="1" borderId="98" fillId="3" fontId="9" numFmtId="2" xfId="0"/>
    <xf applyBorder="1" applyFill="1" applyFont="1" applyNumberFormat="1" borderId="17" fillId="3" fontId="9" numFmtId="2" xfId="0"/>
    <xf applyAlignment="1" applyBorder="1" applyFill="1" applyFont="1" borderId="87" fillId="4" fontId="9" numFmtId="0" xfId="0">
      <alignment horizontal="center"/>
    </xf>
    <xf applyAlignment="1" applyBorder="1" applyFill="1" applyFont="1" borderId="127" fillId="4" fontId="9" numFmtId="0" xfId="0">
      <alignment horizontal="center" vertical="center"/>
    </xf>
    <xf applyAlignment="1" applyBorder="1" applyFill="1" applyFont="1" borderId="80" fillId="4" fontId="9" numFmtId="0" xfId="0">
      <alignment horizontal="center" vertical="center"/>
    </xf>
    <xf applyAlignment="1" applyBorder="1" applyFill="1" applyFont="1" borderId="95" fillId="4" fontId="9" numFmtId="0" xfId="0">
      <alignment horizontal="center" vertical="center"/>
    </xf>
    <xf applyAlignment="1" applyBorder="1" applyFill="1" applyFont="1" borderId="98" fillId="4" fontId="9" numFmtId="0" xfId="0">
      <alignment horizontal="left"/>
    </xf>
    <xf applyAlignment="1" applyBorder="1" applyFill="1" applyFont="1" borderId="17" fillId="4" fontId="9" numFmtId="0" xfId="0">
      <alignment horizontal="left"/>
    </xf>
    <xf applyAlignment="1" applyBorder="1" applyFill="1" applyFont="1" borderId="16" fillId="4" fontId="9" numFmtId="0" xfId="0">
      <alignment horizontal="center" vertical="center"/>
    </xf>
    <xf applyAlignment="1" applyBorder="1" applyFill="1" applyFont="1" borderId="22" fillId="2" fontId="9" numFmtId="0" xfId="0">
      <alignment horizontal="left" vertical="center" wrapText="1"/>
    </xf>
    <xf applyAlignment="1" applyBorder="1" applyFill="1" applyFont="1" borderId="28" fillId="2" fontId="9" numFmtId="0" xfId="0">
      <alignment horizontal="left" vertical="center" wrapText="1"/>
    </xf>
    <xf applyAlignment="1" applyBorder="1" applyFill="1" applyFont="1" borderId="16" fillId="2" fontId="9" numFmtId="0" xfId="0">
      <alignment vertical="center"/>
    </xf>
    <xf applyAlignment="1" applyBorder="1" applyFill="1" applyFont="1" borderId="22" fillId="2" fontId="9" numFmtId="0" xfId="0">
      <alignment vertical="center"/>
    </xf>
    <xf applyAlignment="1" applyBorder="1" applyFill="1" applyFont="1" borderId="28" fillId="2" fontId="9" numFmtId="0" xfId="0">
      <alignment vertical="center"/>
    </xf>
    <xf applyAlignment="1" applyBorder="1" applyFill="1" applyFont="1" applyNumberFormat="1" borderId="50" fillId="4" fontId="9" numFmtId="2" xfId="0">
      <alignment horizontal="center"/>
    </xf>
    <xf applyAlignment="1" applyBorder="1" applyFill="1" applyFont="1" applyNumberFormat="1" borderId="51" fillId="4" fontId="9" numFmtId="2" xfId="0">
      <alignment horizontal="center"/>
    </xf>
    <xf applyBorder="1" applyFill="1" applyFont="1" applyNumberFormat="1" borderId="98" fillId="4" fontId="9" numFmtId="2" xfId="0"/>
    <xf applyBorder="1" applyFill="1" applyFont="1" applyNumberFormat="1" borderId="106" fillId="4" fontId="9" numFmtId="2" xfId="0"/>
    <xf applyAlignment="1" applyBorder="1" applyFill="1" applyFont="1" borderId="155" fillId="2" fontId="18" numFmtId="0" xfId="0">
      <alignment wrapText="1"/>
    </xf>
    <xf applyAlignment="1" applyBorder="1" applyFill="1" applyFont="1" borderId="156" fillId="2" fontId="18" numFmtId="0" xfId="0">
      <alignment wrapText="1"/>
    </xf>
  </cellXfs>
  <cellStyles count="4">
    <cellStyle builtinId="0" name="Normálna" xfId="0"/>
    <cellStyle name="Normálna 2" xfId="1"/>
    <cellStyle name="Normálna 2 2" xfId="3"/>
    <cellStyle name="Normálna 3" xfId="2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0" Target="worksheets/sheet10.xml" Type="http://schemas.openxmlformats.org/officeDocument/2006/relationships/worksheet"/><Relationship Id="rId11" Target="worksheets/sheet11.xml" Type="http://schemas.openxmlformats.org/officeDocument/2006/relationships/worksheet"/><Relationship Id="rId12" Target="theme/theme1.xml" Type="http://schemas.openxmlformats.org/officeDocument/2006/relationships/theme"/><Relationship Id="rId13" Target="styles.xml" Type="http://schemas.openxmlformats.org/officeDocument/2006/relationships/styles"/><Relationship Id="rId14" Target="sharedStrings.xml" Type="http://schemas.openxmlformats.org/officeDocument/2006/relationships/sharedStrings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theme/theme1.xml><?xml version="1.0" encoding="utf-8"?>
<a:theme xmlns:a="http://schemas.openxmlformats.org/drawingml/2006/main" name="Motív Office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_rels/sheet11.xml.rels><?xml version="1.0" encoding="UTF-8" standalone="yes"?><Relationships xmlns="http://schemas.openxmlformats.org/package/2006/relationships"><Relationship Id="rId1" Target="../printerSettings/printerSettings11.bin" Type="http://schemas.openxmlformats.org/officeDocument/2006/relationships/printerSettings"/></Relationships>
</file>

<file path=xl/worksheets/sheet2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1"/>
  <sheetViews>
    <sheetView workbookViewId="0" zoomScaleNormal="100" tabSelected="tru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4" customWidth="true" width="25.42578125" collapsed="false"/>
    <col min="5" max="5" customWidth="true" width="7.7109375" collapsed="false"/>
    <col min="6" max="6" customWidth="true" width="7.28515625" collapsed="false"/>
    <col min="7" max="7" customWidth="true" width="9.28515625" collapsed="false"/>
    <col min="8" max="8" customWidth="true" width="10.5703125" collapsed="false"/>
    <col min="9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38</v>
      </c>
      <c r="C8" s="42" t="s">
        <v>39</v>
      </c>
      <c r="D8" s="43" t="s">
        <v>39</v>
      </c>
      <c r="E8" s="44" t="n">
        <v>10.0</v>
      </c>
      <c r="F8" s="45" t="n">
        <v>0.0</v>
      </c>
      <c r="G8" s="45" t="n">
        <v>2.0</v>
      </c>
      <c r="H8" s="45" t="n">
        <v>1.0</v>
      </c>
      <c r="I8" s="46" t="n">
        <v>1.0</v>
      </c>
      <c r="J8" s="47" t="n">
        <v>12.0</v>
      </c>
      <c r="K8" s="48" t="n">
        <v>1.0</v>
      </c>
      <c r="L8" s="49" t="n">
        <v>2.0</v>
      </c>
      <c r="M8" s="50" t="n">
        <v>17.0</v>
      </c>
      <c r="N8" s="51" t="n">
        <v>0.0</v>
      </c>
      <c r="O8" s="51" t="n">
        <v>2.0</v>
      </c>
      <c r="P8" s="52" t="n">
        <v>19.0</v>
      </c>
      <c r="Q8" s="51" t="n">
        <v>1.0</v>
      </c>
      <c r="R8" s="53" t="n">
        <v>2.0</v>
      </c>
    </row>
    <row customFormat="1" r="9" s="40" spans="1:18" x14ac:dyDescent="0.25">
      <c r="A9" s="13" t="s">
        <v>147</v>
      </c>
      <c r="B9" s="323"/>
      <c r="C9" s="325" t="s">
        <v>40</v>
      </c>
      <c r="D9" s="54" t="s">
        <v>40</v>
      </c>
      <c r="E9" s="55" t="n">
        <v>1.0</v>
      </c>
      <c r="F9" s="56" t="n">
        <v>0.0</v>
      </c>
      <c r="G9" s="56" t="n">
        <v>0.0</v>
      </c>
      <c r="H9" s="56" t="n">
        <v>0.0</v>
      </c>
      <c r="I9" s="57" t="n">
        <v>0.0</v>
      </c>
      <c r="J9" s="58" t="n">
        <v>1.0</v>
      </c>
      <c r="K9" s="59" t="n">
        <v>0.0</v>
      </c>
      <c r="L9" s="60" t="n">
        <v>0.0</v>
      </c>
      <c r="M9" s="61" t="n">
        <v>1.0</v>
      </c>
      <c r="N9" s="62" t="n">
        <v>0.0</v>
      </c>
      <c r="O9" s="62" t="n">
        <v>0.0</v>
      </c>
      <c r="P9" s="62" t="n">
        <v>1.0</v>
      </c>
      <c r="Q9" s="62" t="n">
        <v>0.0</v>
      </c>
      <c r="R9" s="63" t="n">
        <v>0.0</v>
      </c>
    </row>
    <row customFormat="1" r="10" s="40" spans="1:18" x14ac:dyDescent="0.25">
      <c r="A10" s="13" t="s">
        <v>147</v>
      </c>
      <c r="B10" s="323"/>
      <c r="C10" s="325"/>
      <c r="D10" s="64" t="s">
        <v>78</v>
      </c>
      <c r="E10" s="65" t="n">
        <v>1.0</v>
      </c>
      <c r="F10" s="66" t="n">
        <v>1.0</v>
      </c>
      <c r="G10" s="66" t="n">
        <v>0.0</v>
      </c>
      <c r="H10" s="66" t="n">
        <v>0.0</v>
      </c>
      <c r="I10" s="67" t="n">
        <v>0.0</v>
      </c>
      <c r="J10" s="66" t="n">
        <v>2.0</v>
      </c>
      <c r="K10" s="68" t="n">
        <v>0.0</v>
      </c>
      <c r="L10" s="69" t="n">
        <v>1.0</v>
      </c>
      <c r="M10" s="70" t="n">
        <v>1.0</v>
      </c>
      <c r="N10" s="71" t="n">
        <v>1.0</v>
      </c>
      <c r="O10" s="71" t="n">
        <v>0.0</v>
      </c>
      <c r="P10" s="62" t="n">
        <v>2.0</v>
      </c>
      <c r="Q10" s="71" t="n">
        <v>0.0</v>
      </c>
      <c r="R10" s="72" t="n">
        <v>1.0</v>
      </c>
    </row>
    <row customFormat="1" r="11" s="40" spans="1:18" x14ac:dyDescent="0.25">
      <c r="A11" s="13" t="s">
        <v>147</v>
      </c>
      <c r="B11" s="323"/>
      <c r="C11" s="325"/>
      <c r="D11" s="64" t="s">
        <v>79</v>
      </c>
      <c r="E11" s="65" t="n">
        <v>3.0</v>
      </c>
      <c r="F11" s="66" t="n">
        <v>1.0</v>
      </c>
      <c r="G11" s="66" t="n">
        <v>1.0</v>
      </c>
      <c r="H11" s="66" t="n">
        <v>1.0</v>
      </c>
      <c r="I11" s="67" t="n">
        <v>0.0</v>
      </c>
      <c r="J11" s="66" t="n">
        <v>5.0</v>
      </c>
      <c r="K11" s="68" t="n">
        <v>1.0</v>
      </c>
      <c r="L11" s="69" t="n">
        <v>0.0</v>
      </c>
      <c r="M11" s="70" t="n">
        <v>3.0</v>
      </c>
      <c r="N11" s="71" t="n">
        <v>2.0</v>
      </c>
      <c r="O11" s="71" t="n">
        <v>1.0</v>
      </c>
      <c r="P11" s="62" t="n">
        <v>6.0</v>
      </c>
      <c r="Q11" s="71" t="n">
        <v>1.0</v>
      </c>
      <c r="R11" s="72" t="n">
        <v>0.0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SUM(E9:E11)</f>
        <v>5.0</v>
      </c>
      <c r="F12" s="76" t="n">
        <f si="0" t="shared"/>
        <v>2.0</v>
      </c>
      <c r="G12" s="77" t="n">
        <f si="0" t="shared"/>
        <v>1.0</v>
      </c>
      <c r="H12" s="76" t="n">
        <f si="0" t="shared"/>
        <v>1.0</v>
      </c>
      <c r="I12" s="78" t="n">
        <f si="0" t="shared"/>
        <v>0.0</v>
      </c>
      <c r="J12" s="79" t="n">
        <f si="0" t="shared"/>
        <v>8.0</v>
      </c>
      <c r="K12" s="80" t="n">
        <f si="0" t="shared"/>
        <v>1.0</v>
      </c>
      <c r="L12" s="81" t="n">
        <f si="0" t="shared"/>
        <v>1.0</v>
      </c>
      <c r="M12" s="82" t="n">
        <f si="0" t="shared"/>
        <v>5.0</v>
      </c>
      <c r="N12" s="83" t="n">
        <f si="0" t="shared"/>
        <v>3.0</v>
      </c>
      <c r="O12" s="83" t="n">
        <f si="0" t="shared"/>
        <v>1.0</v>
      </c>
      <c r="P12" s="52" t="n">
        <f si="0" t="shared"/>
        <v>9.0</v>
      </c>
      <c r="Q12" s="84" t="n">
        <f si="0" t="shared"/>
        <v>1.0</v>
      </c>
      <c r="R12" s="85" t="n">
        <f si="0" t="shared"/>
        <v>1.0</v>
      </c>
    </row>
    <row customFormat="1" ht="15.75" r="13" s="40" spans="1:18" thickBot="1" x14ac:dyDescent="0.3">
      <c r="A13" s="13" t="s">
        <v>147</v>
      </c>
      <c r="B13" s="323"/>
      <c r="C13" s="86" t="s">
        <v>41</v>
      </c>
      <c r="D13" s="87" t="s">
        <v>41</v>
      </c>
      <c r="E13" s="44" t="n">
        <v>3.0</v>
      </c>
      <c r="F13" s="45" t="n">
        <v>0.0</v>
      </c>
      <c r="G13" s="45" t="n">
        <v>0.0</v>
      </c>
      <c r="H13" s="45" t="n">
        <v>0.0</v>
      </c>
      <c r="I13" s="46" t="n">
        <v>0.0</v>
      </c>
      <c r="J13" s="88" t="n">
        <v>3.0</v>
      </c>
      <c r="K13" s="48" t="n">
        <v>0.0</v>
      </c>
      <c r="L13" s="49" t="n">
        <v>0.0</v>
      </c>
      <c r="M13" s="50" t="n">
        <v>4.0</v>
      </c>
      <c r="N13" s="51" t="n">
        <v>0.0</v>
      </c>
      <c r="O13" s="51" t="n">
        <v>0.0</v>
      </c>
      <c r="P13" s="52" t="n">
        <v>4.0</v>
      </c>
      <c r="Q13" s="51" t="n">
        <v>0.0</v>
      </c>
      <c r="R13" s="53" t="n">
        <v>0.0</v>
      </c>
    </row>
    <row customFormat="1" r="14" s="40" spans="1:18" x14ac:dyDescent="0.25">
      <c r="A14" s="13" t="s">
        <v>147</v>
      </c>
      <c r="B14" s="323"/>
      <c r="C14" s="327" t="s">
        <v>42</v>
      </c>
      <c r="D14" s="89" t="s">
        <v>42</v>
      </c>
      <c r="E14" s="55" t="n">
        <v>3.0</v>
      </c>
      <c r="F14" s="56" t="n">
        <v>1.0</v>
      </c>
      <c r="G14" s="56" t="n">
        <v>0.0</v>
      </c>
      <c r="H14" s="56" t="n">
        <v>0.0</v>
      </c>
      <c r="I14" s="57" t="n">
        <v>0.0</v>
      </c>
      <c r="J14" s="58" t="n">
        <v>4.0</v>
      </c>
      <c r="K14" s="59" t="n">
        <v>0.0</v>
      </c>
      <c r="L14" s="60" t="n">
        <v>0.0</v>
      </c>
      <c r="M14" s="61" t="n">
        <v>5.0</v>
      </c>
      <c r="N14" s="62" t="n">
        <v>1.0</v>
      </c>
      <c r="O14" s="62" t="n">
        <v>0.0</v>
      </c>
      <c r="P14" s="62" t="n">
        <v>6.0</v>
      </c>
      <c r="Q14" s="273" t="n">
        <v>0.0</v>
      </c>
      <c r="R14" s="63" t="n">
        <v>0.0</v>
      </c>
    </row>
    <row customFormat="1" r="15" s="40" spans="1:18" x14ac:dyDescent="0.25">
      <c r="A15" s="13" t="s">
        <v>147</v>
      </c>
      <c r="B15" s="323"/>
      <c r="C15" s="328"/>
      <c r="D15" s="64" t="s">
        <v>80</v>
      </c>
      <c r="E15" s="65" t="n">
        <v>0.0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0.0</v>
      </c>
      <c r="K15" s="68" t="n">
        <v>0.0</v>
      </c>
      <c r="L15" s="69" t="n">
        <v>0.0</v>
      </c>
      <c r="M15" s="70" t="n">
        <v>0.0</v>
      </c>
      <c r="N15" s="71" t="n">
        <v>0.0</v>
      </c>
      <c r="O15" s="71" t="n">
        <v>0.0</v>
      </c>
      <c r="P15" s="62" t="n">
        <v>0.0</v>
      </c>
      <c r="Q15" s="71" t="n">
        <v>0.0</v>
      </c>
      <c r="R15" s="72" t="n">
        <v>0.0</v>
      </c>
    </row>
    <row customFormat="1" ht="15.75" r="16" s="40" spans="1:18" thickBot="1" x14ac:dyDescent="0.3">
      <c r="A16" s="73"/>
      <c r="B16" s="323"/>
      <c r="C16" s="329"/>
      <c r="D16" s="74" t="s">
        <v>13</v>
      </c>
      <c r="E16" s="75" t="n">
        <f ref="E16:R16" si="1" t="shared">SUM(E14:E15)</f>
        <v>3.0</v>
      </c>
      <c r="F16" s="76" t="n">
        <f si="1" t="shared"/>
        <v>1.0</v>
      </c>
      <c r="G16" s="76" t="n">
        <f si="1" t="shared"/>
        <v>0.0</v>
      </c>
      <c r="H16" s="76" t="n">
        <f si="1" t="shared"/>
        <v>0.0</v>
      </c>
      <c r="I16" s="78" t="n">
        <f si="1" t="shared"/>
        <v>0.0</v>
      </c>
      <c r="J16" s="79" t="n">
        <f si="1" t="shared"/>
        <v>4.0</v>
      </c>
      <c r="K16" s="80" t="n">
        <f si="1" t="shared"/>
        <v>0.0</v>
      </c>
      <c r="L16" s="81" t="n">
        <f si="1" t="shared"/>
        <v>0.0</v>
      </c>
      <c r="M16" s="82" t="n">
        <f si="1" t="shared"/>
        <v>5.0</v>
      </c>
      <c r="N16" s="83" t="n">
        <f si="1" t="shared"/>
        <v>1.0</v>
      </c>
      <c r="O16" s="83" t="n">
        <f si="1" t="shared"/>
        <v>0.0</v>
      </c>
      <c r="P16" s="52" t="n">
        <f si="1" t="shared"/>
        <v>6.0</v>
      </c>
      <c r="Q16" s="83" t="n">
        <f si="1" t="shared"/>
        <v>0.0</v>
      </c>
      <c r="R16" s="85" t="n">
        <f si="1" t="shared"/>
        <v>0.0</v>
      </c>
    </row>
    <row customFormat="1" ht="15.75" r="17" s="40" spans="1:18" thickBot="1" x14ac:dyDescent="0.3">
      <c r="A17" s="13" t="s">
        <v>147</v>
      </c>
      <c r="B17" s="323"/>
      <c r="C17" s="86" t="s">
        <v>43</v>
      </c>
      <c r="D17" s="87" t="s">
        <v>43</v>
      </c>
      <c r="E17" s="44" t="n">
        <v>4.0</v>
      </c>
      <c r="F17" s="45" t="n">
        <v>1.0</v>
      </c>
      <c r="G17" s="45" t="n">
        <v>0.0</v>
      </c>
      <c r="H17" s="45" t="n">
        <v>0.0</v>
      </c>
      <c r="I17" s="46" t="n">
        <v>0.0</v>
      </c>
      <c r="J17" s="88" t="n">
        <v>5.0</v>
      </c>
      <c r="K17" s="48" t="n">
        <v>0.0</v>
      </c>
      <c r="L17" s="49" t="n">
        <v>0.0</v>
      </c>
      <c r="M17" s="50" t="n">
        <v>4.0</v>
      </c>
      <c r="N17" s="51" t="n">
        <v>1.0</v>
      </c>
      <c r="O17" s="51" t="n">
        <v>0.0</v>
      </c>
      <c r="P17" s="52" t="n">
        <v>5.0</v>
      </c>
      <c r="Q17" s="51" t="n">
        <v>0.0</v>
      </c>
      <c r="R17" s="53" t="n">
        <v>0.0</v>
      </c>
    </row>
    <row customFormat="1" ht="15.75" r="18" s="40" spans="1:18" thickBot="1" x14ac:dyDescent="0.3">
      <c r="A18" s="13" t="s">
        <v>147</v>
      </c>
      <c r="B18" s="323"/>
      <c r="C18" s="86" t="s">
        <v>44</v>
      </c>
      <c r="D18" s="93" t="s">
        <v>44</v>
      </c>
      <c r="E18" s="44" t="n">
        <v>8.0</v>
      </c>
      <c r="F18" s="45" t="n">
        <v>2.0</v>
      </c>
      <c r="G18" s="45" t="n">
        <v>2.0</v>
      </c>
      <c r="H18" s="45" t="n">
        <v>1.0</v>
      </c>
      <c r="I18" s="46" t="n">
        <v>1.0</v>
      </c>
      <c r="J18" s="88" t="n">
        <v>12.0</v>
      </c>
      <c r="K18" s="48" t="n">
        <v>2.0</v>
      </c>
      <c r="L18" s="49" t="n">
        <v>0.0</v>
      </c>
      <c r="M18" s="50" t="n">
        <v>9.0</v>
      </c>
      <c r="N18" s="51" t="n">
        <v>2.0</v>
      </c>
      <c r="O18" s="51" t="n">
        <v>3.0</v>
      </c>
      <c r="P18" s="52" t="n">
        <v>14.0</v>
      </c>
      <c r="Q18" s="51" t="n">
        <v>3.0</v>
      </c>
      <c r="R18" s="53" t="n">
        <v>0.0</v>
      </c>
    </row>
    <row customFormat="1" ht="15.75" r="19" s="40" spans="1:18" thickBot="1" x14ac:dyDescent="0.3">
      <c r="A19" s="13" t="s">
        <v>147</v>
      </c>
      <c r="B19" s="323"/>
      <c r="C19" s="86" t="s">
        <v>45</v>
      </c>
      <c r="D19" s="93" t="s">
        <v>45</v>
      </c>
      <c r="E19" s="44" t="n">
        <v>6.0</v>
      </c>
      <c r="F19" s="45" t="n">
        <v>1.0</v>
      </c>
      <c r="G19" s="45" t="n">
        <v>0.0</v>
      </c>
      <c r="H19" s="45" t="n">
        <v>0.0</v>
      </c>
      <c r="I19" s="46" t="n">
        <v>0.0</v>
      </c>
      <c r="J19" s="88" t="n">
        <v>7.0</v>
      </c>
      <c r="K19" s="48" t="n">
        <v>0.0</v>
      </c>
      <c r="L19" s="49" t="n">
        <v>0.0</v>
      </c>
      <c r="M19" s="50" t="n">
        <v>13.0</v>
      </c>
      <c r="N19" s="51" t="n">
        <v>1.0</v>
      </c>
      <c r="O19" s="51" t="n">
        <v>0.0</v>
      </c>
      <c r="P19" s="52" t="n">
        <v>14.0</v>
      </c>
      <c r="Q19" s="51" t="n">
        <v>0.0</v>
      </c>
      <c r="R19" s="53" t="n">
        <v>0.0</v>
      </c>
    </row>
    <row customFormat="1" r="20" s="40" spans="1:18" x14ac:dyDescent="0.25">
      <c r="A20" s="13" t="s">
        <v>147</v>
      </c>
      <c r="B20" s="323"/>
      <c r="C20" s="327" t="s">
        <v>46</v>
      </c>
      <c r="D20" s="89" t="s">
        <v>81</v>
      </c>
      <c r="E20" s="55" t="n">
        <v>5.0</v>
      </c>
      <c r="F20" s="56" t="n">
        <v>1.0</v>
      </c>
      <c r="G20" s="56" t="n">
        <v>0.0</v>
      </c>
      <c r="H20" s="56" t="n">
        <v>0.0</v>
      </c>
      <c r="I20" s="57" t="n">
        <v>0.0</v>
      </c>
      <c r="J20" s="58" t="n">
        <v>6.0</v>
      </c>
      <c r="K20" s="59" t="n">
        <v>0.0</v>
      </c>
      <c r="L20" s="60" t="n">
        <v>0.0</v>
      </c>
      <c r="M20" s="61" t="n">
        <v>11.0</v>
      </c>
      <c r="N20" s="62" t="n">
        <v>1.0</v>
      </c>
      <c r="O20" s="62" t="n">
        <v>0.0</v>
      </c>
      <c r="P20" s="62" t="n">
        <v>12.0</v>
      </c>
      <c r="Q20" s="62" t="n">
        <v>0.0</v>
      </c>
      <c r="R20" s="63" t="n">
        <v>0.0</v>
      </c>
    </row>
    <row customFormat="1" r="21" s="40" spans="1:18" x14ac:dyDescent="0.25">
      <c r="A21" s="13" t="s">
        <v>147</v>
      </c>
      <c r="B21" s="323"/>
      <c r="C21" s="328"/>
      <c r="D21" s="64" t="s">
        <v>82</v>
      </c>
      <c r="E21" s="65" t="n">
        <v>1.0</v>
      </c>
      <c r="F21" s="66" t="n">
        <v>1.0</v>
      </c>
      <c r="G21" s="66" t="n">
        <v>0.0</v>
      </c>
      <c r="H21" s="66" t="n">
        <v>0.0</v>
      </c>
      <c r="I21" s="67" t="n">
        <v>0.0</v>
      </c>
      <c r="J21" s="66" t="n">
        <v>2.0</v>
      </c>
      <c r="K21" s="68" t="n">
        <v>0.0</v>
      </c>
      <c r="L21" s="69" t="n">
        <v>0.0</v>
      </c>
      <c r="M21" s="70" t="n">
        <v>1.0</v>
      </c>
      <c r="N21" s="71" t="n">
        <v>1.0</v>
      </c>
      <c r="O21" s="71" t="n">
        <v>0.0</v>
      </c>
      <c r="P21" s="62" t="n">
        <v>2.0</v>
      </c>
      <c r="Q21" s="71" t="n">
        <v>0.0</v>
      </c>
      <c r="R21" s="72" t="n">
        <v>0.0</v>
      </c>
    </row>
    <row customFormat="1" r="22" s="40" spans="1:18" x14ac:dyDescent="0.25">
      <c r="A22" s="13" t="s">
        <v>147</v>
      </c>
      <c r="B22" s="323"/>
      <c r="C22" s="328"/>
      <c r="D22" s="64" t="s">
        <v>46</v>
      </c>
      <c r="E22" s="65" t="n">
        <v>9.0</v>
      </c>
      <c r="F22" s="66" t="n">
        <v>1.0</v>
      </c>
      <c r="G22" s="66" t="n">
        <v>2.0</v>
      </c>
      <c r="H22" s="66" t="n">
        <v>1.0</v>
      </c>
      <c r="I22" s="67" t="n">
        <v>1.0</v>
      </c>
      <c r="J22" s="66" t="n">
        <v>12.0</v>
      </c>
      <c r="K22" s="68" t="n">
        <v>0.0</v>
      </c>
      <c r="L22" s="69" t="n">
        <v>3.0</v>
      </c>
      <c r="M22" s="70" t="n">
        <v>14.0</v>
      </c>
      <c r="N22" s="71" t="n">
        <v>1.0</v>
      </c>
      <c r="O22" s="71" t="n">
        <v>3.0</v>
      </c>
      <c r="P22" s="62" t="n">
        <v>18.0</v>
      </c>
      <c r="Q22" s="71" t="n">
        <v>0.0</v>
      </c>
      <c r="R22" s="72" t="n">
        <v>5.0</v>
      </c>
    </row>
    <row customFormat="1" ht="15.75" r="23" s="40" spans="1:18" thickBot="1" x14ac:dyDescent="0.3">
      <c r="B23" s="323"/>
      <c r="C23" s="328"/>
      <c r="D23" s="94" t="s">
        <v>13</v>
      </c>
      <c r="E23" s="95" t="n">
        <f ref="E23:R23" si="2" t="shared">SUM(E20:E22)</f>
        <v>15.0</v>
      </c>
      <c r="F23" s="96" t="n">
        <f si="2" t="shared"/>
        <v>3.0</v>
      </c>
      <c r="G23" s="96" t="n">
        <f si="2" t="shared"/>
        <v>2.0</v>
      </c>
      <c r="H23" s="96" t="n">
        <f si="2" t="shared"/>
        <v>1.0</v>
      </c>
      <c r="I23" s="97" t="n">
        <f si="2" t="shared"/>
        <v>1.0</v>
      </c>
      <c r="J23" s="96" t="n">
        <f si="2" t="shared"/>
        <v>20.0</v>
      </c>
      <c r="K23" s="98" t="n">
        <f si="2" t="shared"/>
        <v>0.0</v>
      </c>
      <c r="L23" s="99" t="n">
        <f si="2" t="shared"/>
        <v>3.0</v>
      </c>
      <c r="M23" s="100" t="n">
        <f si="2" t="shared"/>
        <v>26.0</v>
      </c>
      <c r="N23" s="101" t="n">
        <f si="2" t="shared"/>
        <v>3.0</v>
      </c>
      <c r="O23" s="101" t="n">
        <f si="2" t="shared"/>
        <v>3.0</v>
      </c>
      <c r="P23" s="102" t="n">
        <f si="2" t="shared"/>
        <v>32.0</v>
      </c>
      <c r="Q23" s="83" t="n">
        <f si="2" t="shared"/>
        <v>0.0</v>
      </c>
      <c r="R23" s="179" t="n">
        <f si="2" t="shared"/>
        <v>5.0</v>
      </c>
    </row>
    <row customFormat="1" customHeight="1" ht="16.5" r="24" s="40" spans="1:18" x14ac:dyDescent="0.25">
      <c r="B24" s="323"/>
      <c r="C24" s="330" t="s">
        <v>99</v>
      </c>
      <c r="D24" s="331"/>
      <c r="E24" s="104" t="n">
        <f>E23+E19+E18+E17+E16+E13+E12+E8</f>
        <v>54.0</v>
      </c>
      <c r="F24" s="105" t="n">
        <f ref="F24:R24" si="3" t="shared">F23+F19+F18+F17+F16+F13+F12+F8</f>
        <v>10.0</v>
      </c>
      <c r="G24" s="105" t="n">
        <f si="3" t="shared"/>
        <v>7.0</v>
      </c>
      <c r="H24" s="105" t="n">
        <f si="3" t="shared"/>
        <v>4.0</v>
      </c>
      <c r="I24" s="105" t="n">
        <f si="3" t="shared"/>
        <v>3.0</v>
      </c>
      <c r="J24" s="105" t="n">
        <f si="3" t="shared"/>
        <v>71.0</v>
      </c>
      <c r="K24" s="105" t="n">
        <f si="3" t="shared"/>
        <v>4.0</v>
      </c>
      <c r="L24" s="106" t="n">
        <f si="3" t="shared"/>
        <v>6.0</v>
      </c>
      <c r="M24" s="104" t="n">
        <f si="3" t="shared"/>
        <v>83.0</v>
      </c>
      <c r="N24" s="105" t="n">
        <f si="3" t="shared"/>
        <v>11.0</v>
      </c>
      <c r="O24" s="105" t="n">
        <f si="3" t="shared"/>
        <v>9.0</v>
      </c>
      <c r="P24" s="105" t="n">
        <f si="3" t="shared"/>
        <v>103.0</v>
      </c>
      <c r="Q24" s="105" t="n">
        <f si="3" t="shared"/>
        <v>5.0</v>
      </c>
      <c r="R24" s="106" t="n">
        <f si="3" t="shared"/>
        <v>8.0</v>
      </c>
    </row>
    <row customFormat="1" ht="15.75" r="25" s="40" spans="1:18" thickBot="1" x14ac:dyDescent="0.3">
      <c r="B25" s="324"/>
      <c r="C25" s="332" t="s">
        <v>100</v>
      </c>
      <c r="D25" s="333"/>
      <c r="E25" s="274" t="n">
        <f>IF(ISERROR(E24/(E24+F24+G24)),0,(E24/(E24+F24+G24)))</f>
        <v>0.7605633802816901</v>
      </c>
      <c r="F25" s="276" t="n">
        <f>IF(ISERROR(F24/(E24+F24+G24)),0,(F24/(E24+F24+G24)))</f>
        <v>0.14084507042253522</v>
      </c>
      <c r="G25" s="276" t="n">
        <f>IF(1-E25-F25=1,IF(G24=0,0,1),1-E25-F25)</f>
        <v>0.09859154929577466</v>
      </c>
      <c r="H25" s="279" t="n">
        <f>IF(ISERROR(H24/G24),0,(H24/G24))</f>
        <v>0.5714285714285714</v>
      </c>
      <c r="I25" s="276" t="n">
        <f>IF(1-H25=1,IF(I24=0,0,1),1-H25)</f>
        <v>0.4285714285714286</v>
      </c>
      <c r="J25" s="276"/>
      <c r="K25" s="276" t="n">
        <f>IF(ISERROR(K24/J24),0,(K24/J24))</f>
        <v>0.056338028169014086</v>
      </c>
      <c r="L25" s="277" t="n">
        <f>IF(ISERROR(L24/J24),0,(L24/J24))</f>
        <v>0.08450704225352113</v>
      </c>
      <c r="M25" s="274" t="n">
        <f>IF(ISERROR(M24/P24),0,(M24/P24))</f>
        <v>0.8058252427184466</v>
      </c>
      <c r="N25" s="276" t="n">
        <f>IF(ISERROR(N24/P24),0,(N24/P24))</f>
        <v>0.10679611650485436</v>
      </c>
      <c r="O25" s="276" t="n">
        <f>IF(1-M25-N25=1,IF(O24=0,0,1),1-M25-N25)</f>
        <v>0.08737864077669906</v>
      </c>
      <c r="P25" s="276"/>
      <c r="Q25" s="276" t="n">
        <f>IF(ISERROR(Q24/P24),0,(Q24/P24))</f>
        <v>0.04854368932038835</v>
      </c>
      <c r="R25" s="278" t="n">
        <f>IF(ISERROR(R24/P24),0,(R24/P24))</f>
        <v>0.07766990291262135</v>
      </c>
    </row>
    <row customFormat="1" ht="15.75" r="26" s="40" spans="1:18" thickBot="1" x14ac:dyDescent="0.3">
      <c r="A26" s="40" t="s">
        <v>147</v>
      </c>
      <c r="B26" s="107"/>
      <c r="C26" s="108"/>
      <c r="D26" s="108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</row>
    <row customFormat="1" customHeight="1" ht="27" r="27" s="22" spans="1:18" thickBot="1" x14ac:dyDescent="0.3">
      <c r="B27" s="305" t="s">
        <v>134</v>
      </c>
      <c r="C27" s="306"/>
      <c r="D27" s="306"/>
      <c r="E27" s="306"/>
      <c r="F27" s="306"/>
      <c r="G27" s="306"/>
      <c r="H27" s="306"/>
      <c r="I27" s="24"/>
      <c r="J27" s="23"/>
      <c r="K27" s="23" t="s">
        <v>145</v>
      </c>
      <c r="L27" s="23"/>
      <c r="M27" s="25"/>
      <c r="N27" s="24"/>
      <c r="O27" s="25"/>
      <c r="P27" s="25" t="s">
        <v>105</v>
      </c>
      <c r="Q27" s="24"/>
      <c r="R27" s="26" t="s">
        <v>146</v>
      </c>
    </row>
    <row customFormat="1" customHeight="1" ht="18" r="28" s="22" spans="1:18" thickBot="1" x14ac:dyDescent="0.3">
      <c r="B28" s="109"/>
      <c r="C28" s="109"/>
      <c r="D28" s="109"/>
      <c r="E28" s="109"/>
      <c r="F28" s="109"/>
      <c r="G28" s="109"/>
      <c r="H28" s="109"/>
      <c r="I28" s="110"/>
      <c r="J28" s="110"/>
      <c r="K28" s="110"/>
      <c r="L28" s="110"/>
      <c r="M28" s="109"/>
      <c r="N28" s="109"/>
      <c r="O28" s="109"/>
      <c r="P28" s="109"/>
    </row>
    <row customFormat="1" ht="15.75" r="29" s="40" spans="1:18" thickBot="1" x14ac:dyDescent="0.3">
      <c r="B29" s="334" t="s">
        <v>0</v>
      </c>
      <c r="C29" s="334" t="s">
        <v>97</v>
      </c>
      <c r="D29" s="334" t="s">
        <v>98</v>
      </c>
      <c r="E29" s="314" t="s">
        <v>120</v>
      </c>
      <c r="F29" s="314"/>
      <c r="G29" s="314"/>
      <c r="H29" s="314"/>
      <c r="I29" s="314"/>
      <c r="J29" s="314"/>
      <c r="K29" s="314"/>
      <c r="L29" s="314"/>
      <c r="M29" s="315" t="s">
        <v>131</v>
      </c>
      <c r="N29" s="314"/>
      <c r="O29" s="314"/>
      <c r="P29" s="314"/>
      <c r="Q29" s="314"/>
      <c r="R29" s="314"/>
    </row>
    <row customFormat="1" customHeight="1" ht="15" r="30" s="40" spans="1:18" x14ac:dyDescent="0.25">
      <c r="B30" s="335"/>
      <c r="C30" s="335"/>
      <c r="D30" s="335"/>
      <c r="E30" s="316" t="s">
        <v>1</v>
      </c>
      <c r="F30" s="317" t="s">
        <v>2</v>
      </c>
      <c r="G30" s="317" t="s">
        <v>3</v>
      </c>
      <c r="H30" s="307" t="s">
        <v>6</v>
      </c>
      <c r="I30" s="308"/>
      <c r="J30" s="337" t="s">
        <v>123</v>
      </c>
      <c r="K30" s="309" t="s">
        <v>6</v>
      </c>
      <c r="L30" s="310"/>
      <c r="M30" s="319" t="s">
        <v>1</v>
      </c>
      <c r="N30" s="317" t="s">
        <v>2</v>
      </c>
      <c r="O30" s="317" t="s">
        <v>3</v>
      </c>
      <c r="P30" s="337" t="s">
        <v>122</v>
      </c>
      <c r="Q30" s="309" t="s">
        <v>6</v>
      </c>
      <c r="R30" s="310"/>
    </row>
    <row customFormat="1" ht="96.75" r="31" s="40" spans="1:18" thickBot="1" x14ac:dyDescent="0.3">
      <c r="B31" s="335"/>
      <c r="C31" s="335"/>
      <c r="D31" s="335"/>
      <c r="E31" s="316"/>
      <c r="F31" s="317"/>
      <c r="G31" s="317"/>
      <c r="H31" s="27" t="s">
        <v>4</v>
      </c>
      <c r="I31" s="304" t="s">
        <v>5</v>
      </c>
      <c r="J31" s="338"/>
      <c r="K31" s="29" t="s">
        <v>7</v>
      </c>
      <c r="L31" s="30" t="s">
        <v>8</v>
      </c>
      <c r="M31" s="319"/>
      <c r="N31" s="317"/>
      <c r="O31" s="317"/>
      <c r="P31" s="338"/>
      <c r="Q31" s="29" t="s">
        <v>129</v>
      </c>
      <c r="R31" s="30" t="s">
        <v>130</v>
      </c>
    </row>
    <row customFormat="1" ht="15.75" r="32" s="40" spans="1:18" thickBot="1" x14ac:dyDescent="0.3">
      <c r="B32" s="336"/>
      <c r="C32" s="336"/>
      <c r="D32" s="336"/>
      <c r="E32" s="31">
        <v>1</v>
      </c>
      <c r="F32" s="32">
        <v>2</v>
      </c>
      <c r="G32" s="32">
        <v>3</v>
      </c>
      <c r="H32" s="32">
        <v>4</v>
      </c>
      <c r="I32" s="32">
        <v>5</v>
      </c>
      <c r="J32" s="32">
        <v>6</v>
      </c>
      <c r="K32" s="32">
        <v>7</v>
      </c>
      <c r="L32" s="33">
        <v>8</v>
      </c>
      <c r="M32" s="31">
        <v>9</v>
      </c>
      <c r="N32" s="32">
        <v>10</v>
      </c>
      <c r="O32" s="32">
        <v>11</v>
      </c>
      <c r="P32" s="32">
        <v>12</v>
      </c>
      <c r="Q32" s="32">
        <v>13</v>
      </c>
      <c r="R32" s="33">
        <v>14</v>
      </c>
    </row>
    <row customFormat="1" ht="15.75" r="33" s="40" spans="1:18" thickBot="1" x14ac:dyDescent="0.3">
      <c r="A33" s="13" t="s">
        <v>147</v>
      </c>
      <c r="B33" s="322" t="s">
        <v>38</v>
      </c>
      <c r="C33" s="42" t="s">
        <v>39</v>
      </c>
      <c r="D33" s="43" t="s">
        <v>39</v>
      </c>
      <c r="E33" s="44" t="n">
        <v>39.0</v>
      </c>
      <c r="F33" s="45" t="n">
        <v>6.0</v>
      </c>
      <c r="G33" s="45" t="n">
        <v>9.0</v>
      </c>
      <c r="H33" s="45" t="n">
        <v>7.0</v>
      </c>
      <c r="I33" s="46" t="n">
        <v>2.0</v>
      </c>
      <c r="J33" s="47" t="n">
        <v>54.0</v>
      </c>
      <c r="K33" s="48" t="n">
        <v>7.0</v>
      </c>
      <c r="L33" s="49" t="n">
        <v>7.0</v>
      </c>
      <c r="M33" s="50" t="n">
        <v>58.0</v>
      </c>
      <c r="N33" s="51" t="n">
        <v>9.0</v>
      </c>
      <c r="O33" s="51" t="n">
        <v>13.0</v>
      </c>
      <c r="P33" s="52" t="n">
        <v>80.0</v>
      </c>
      <c r="Q33" s="51" t="n">
        <v>10.0</v>
      </c>
      <c r="R33" s="53" t="n">
        <v>10.0</v>
      </c>
    </row>
    <row customFormat="1" r="34" s="40" spans="1:18" x14ac:dyDescent="0.25">
      <c r="A34" s="13" t="s">
        <v>147</v>
      </c>
      <c r="B34" s="323"/>
      <c r="C34" s="325" t="s">
        <v>40</v>
      </c>
      <c r="D34" s="54" t="s">
        <v>40</v>
      </c>
      <c r="E34" s="55" t="n">
        <v>7.0</v>
      </c>
      <c r="F34" s="56" t="n">
        <v>1.0</v>
      </c>
      <c r="G34" s="56" t="n">
        <v>1.0</v>
      </c>
      <c r="H34" s="56" t="n">
        <v>1.0</v>
      </c>
      <c r="I34" s="57" t="n">
        <v>0.0</v>
      </c>
      <c r="J34" s="58" t="n">
        <v>9.0</v>
      </c>
      <c r="K34" s="59" t="n">
        <v>1.0</v>
      </c>
      <c r="L34" s="60" t="n">
        <v>0.0</v>
      </c>
      <c r="M34" s="61" t="n">
        <v>12.0</v>
      </c>
      <c r="N34" s="62" t="n">
        <v>1.0</v>
      </c>
      <c r="O34" s="62" t="n">
        <v>1.0</v>
      </c>
      <c r="P34" s="62" t="n">
        <v>14.0</v>
      </c>
      <c r="Q34" s="62" t="n">
        <v>1.0</v>
      </c>
      <c r="R34" s="63" t="n">
        <v>0.0</v>
      </c>
    </row>
    <row customFormat="1" r="35" s="40" spans="1:18" x14ac:dyDescent="0.25">
      <c r="A35" s="13" t="s">
        <v>147</v>
      </c>
      <c r="B35" s="323"/>
      <c r="C35" s="325"/>
      <c r="D35" s="64" t="s">
        <v>78</v>
      </c>
      <c r="E35" s="65" t="n">
        <v>9.0</v>
      </c>
      <c r="F35" s="66" t="n">
        <v>0.0</v>
      </c>
      <c r="G35" s="66" t="n">
        <v>0.0</v>
      </c>
      <c r="H35" s="66" t="n">
        <v>0.0</v>
      </c>
      <c r="I35" s="67" t="n">
        <v>0.0</v>
      </c>
      <c r="J35" s="66" t="n">
        <v>9.0</v>
      </c>
      <c r="K35" s="68" t="n">
        <v>0.0</v>
      </c>
      <c r="L35" s="69" t="n">
        <v>2.0</v>
      </c>
      <c r="M35" s="70" t="n">
        <v>10.0</v>
      </c>
      <c r="N35" s="71" t="n">
        <v>0.0</v>
      </c>
      <c r="O35" s="71" t="n">
        <v>0.0</v>
      </c>
      <c r="P35" s="62" t="n">
        <v>10.0</v>
      </c>
      <c r="Q35" s="71" t="n">
        <v>0.0</v>
      </c>
      <c r="R35" s="72" t="n">
        <v>3.0</v>
      </c>
    </row>
    <row customFormat="1" r="36" s="40" spans="1:18" x14ac:dyDescent="0.25">
      <c r="A36" s="13" t="s">
        <v>147</v>
      </c>
      <c r="B36" s="323"/>
      <c r="C36" s="325"/>
      <c r="D36" s="64" t="s">
        <v>79</v>
      </c>
      <c r="E36" s="65" t="n">
        <v>19.0</v>
      </c>
      <c r="F36" s="66" t="n">
        <v>2.0</v>
      </c>
      <c r="G36" s="66" t="n">
        <v>3.0</v>
      </c>
      <c r="H36" s="66" t="n">
        <v>1.0</v>
      </c>
      <c r="I36" s="67" t="n">
        <v>2.0</v>
      </c>
      <c r="J36" s="66" t="n">
        <v>24.0</v>
      </c>
      <c r="K36" s="68" t="n">
        <v>3.0</v>
      </c>
      <c r="L36" s="69" t="n">
        <v>2.0</v>
      </c>
      <c r="M36" s="70" t="n">
        <v>31.0</v>
      </c>
      <c r="N36" s="71" t="n">
        <v>2.0</v>
      </c>
      <c r="O36" s="71" t="n">
        <v>4.0</v>
      </c>
      <c r="P36" s="62" t="n">
        <v>37.0</v>
      </c>
      <c r="Q36" s="71" t="n">
        <v>4.0</v>
      </c>
      <c r="R36" s="72" t="n">
        <v>3.0</v>
      </c>
    </row>
    <row customFormat="1" ht="15.75" r="37" s="40" spans="1:18" thickBot="1" x14ac:dyDescent="0.3">
      <c r="A37" s="73"/>
      <c r="B37" s="323"/>
      <c r="C37" s="326"/>
      <c r="D37" s="74" t="s">
        <v>13</v>
      </c>
      <c r="E37" s="75" t="n">
        <f ref="E37:R37" si="4" t="shared">SUM(E34:E36)</f>
        <v>35.0</v>
      </c>
      <c r="F37" s="76" t="n">
        <f si="4" t="shared"/>
        <v>3.0</v>
      </c>
      <c r="G37" s="77" t="n">
        <f si="4" t="shared"/>
        <v>4.0</v>
      </c>
      <c r="H37" s="76" t="n">
        <f si="4" t="shared"/>
        <v>2.0</v>
      </c>
      <c r="I37" s="78" t="n">
        <f si="4" t="shared"/>
        <v>2.0</v>
      </c>
      <c r="J37" s="79" t="n">
        <f si="4" t="shared"/>
        <v>42.0</v>
      </c>
      <c r="K37" s="80" t="n">
        <f si="4" t="shared"/>
        <v>4.0</v>
      </c>
      <c r="L37" s="81" t="n">
        <f si="4" t="shared"/>
        <v>4.0</v>
      </c>
      <c r="M37" s="82" t="n">
        <f si="4" t="shared"/>
        <v>53.0</v>
      </c>
      <c r="N37" s="83" t="n">
        <f si="4" t="shared"/>
        <v>3.0</v>
      </c>
      <c r="O37" s="83" t="n">
        <f si="4" t="shared"/>
        <v>5.0</v>
      </c>
      <c r="P37" s="52" t="n">
        <f si="4" t="shared"/>
        <v>61.0</v>
      </c>
      <c r="Q37" s="84" t="n">
        <f si="4" t="shared"/>
        <v>5.0</v>
      </c>
      <c r="R37" s="85" t="n">
        <f si="4" t="shared"/>
        <v>6.0</v>
      </c>
    </row>
    <row customFormat="1" ht="15.75" r="38" s="40" spans="1:18" thickBot="1" x14ac:dyDescent="0.3">
      <c r="A38" s="13" t="s">
        <v>147</v>
      </c>
      <c r="B38" s="323"/>
      <c r="C38" s="86" t="s">
        <v>41</v>
      </c>
      <c r="D38" s="87" t="s">
        <v>41</v>
      </c>
      <c r="E38" s="44" t="n">
        <v>19.0</v>
      </c>
      <c r="F38" s="45" t="n">
        <v>5.0</v>
      </c>
      <c r="G38" s="45" t="n">
        <v>4.0</v>
      </c>
      <c r="H38" s="45" t="n">
        <v>4.0</v>
      </c>
      <c r="I38" s="46" t="n">
        <v>0.0</v>
      </c>
      <c r="J38" s="88" t="n">
        <v>28.0</v>
      </c>
      <c r="K38" s="48" t="n">
        <v>4.0</v>
      </c>
      <c r="L38" s="49" t="n">
        <v>1.0</v>
      </c>
      <c r="M38" s="50" t="n">
        <v>27.0</v>
      </c>
      <c r="N38" s="51" t="n">
        <v>6.0</v>
      </c>
      <c r="O38" s="51" t="n">
        <v>7.0</v>
      </c>
      <c r="P38" s="52" t="n">
        <v>40.0</v>
      </c>
      <c r="Q38" s="51" t="n">
        <v>7.0</v>
      </c>
      <c r="R38" s="53" t="n">
        <v>3.0</v>
      </c>
    </row>
    <row customFormat="1" r="39" s="40" spans="1:18" x14ac:dyDescent="0.25">
      <c r="A39" s="13" t="s">
        <v>147</v>
      </c>
      <c r="B39" s="323"/>
      <c r="C39" s="327" t="s">
        <v>42</v>
      </c>
      <c r="D39" s="89" t="s">
        <v>42</v>
      </c>
      <c r="E39" s="55" t="n">
        <v>17.0</v>
      </c>
      <c r="F39" s="56" t="n">
        <v>3.0</v>
      </c>
      <c r="G39" s="56" t="n">
        <v>0.0</v>
      </c>
      <c r="H39" s="56" t="n">
        <v>0.0</v>
      </c>
      <c r="I39" s="57" t="n">
        <v>0.0</v>
      </c>
      <c r="J39" s="58" t="n">
        <v>20.0</v>
      </c>
      <c r="K39" s="59" t="n">
        <v>0.0</v>
      </c>
      <c r="L39" s="60" t="n">
        <v>2.0</v>
      </c>
      <c r="M39" s="61" t="n">
        <v>21.0</v>
      </c>
      <c r="N39" s="62" t="n">
        <v>3.0</v>
      </c>
      <c r="O39" s="62" t="n">
        <v>0.0</v>
      </c>
      <c r="P39" s="62" t="n">
        <v>24.0</v>
      </c>
      <c r="Q39" s="273" t="n">
        <v>0.0</v>
      </c>
      <c r="R39" s="63" t="n">
        <v>2.0</v>
      </c>
    </row>
    <row customFormat="1" r="40" s="40" spans="1:18" x14ac:dyDescent="0.25">
      <c r="A40" s="13" t="s">
        <v>147</v>
      </c>
      <c r="B40" s="323"/>
      <c r="C40" s="328"/>
      <c r="D40" s="64" t="s">
        <v>80</v>
      </c>
      <c r="E40" s="65" t="n">
        <v>6.0</v>
      </c>
      <c r="F40" s="66" t="n">
        <v>0.0</v>
      </c>
      <c r="G40" s="66" t="n">
        <v>0.0</v>
      </c>
      <c r="H40" s="66" t="n">
        <v>0.0</v>
      </c>
      <c r="I40" s="67" t="n">
        <v>0.0</v>
      </c>
      <c r="J40" s="66" t="n">
        <v>6.0</v>
      </c>
      <c r="K40" s="68" t="n">
        <v>0.0</v>
      </c>
      <c r="L40" s="69" t="n">
        <v>0.0</v>
      </c>
      <c r="M40" s="70" t="n">
        <v>6.0</v>
      </c>
      <c r="N40" s="71" t="n">
        <v>0.0</v>
      </c>
      <c r="O40" s="71" t="n">
        <v>0.0</v>
      </c>
      <c r="P40" s="62" t="n">
        <v>6.0</v>
      </c>
      <c r="Q40" s="71" t="n">
        <v>0.0</v>
      </c>
      <c r="R40" s="72" t="n">
        <v>0.0</v>
      </c>
    </row>
    <row customFormat="1" ht="15.75" r="41" s="40" spans="1:18" thickBot="1" x14ac:dyDescent="0.3">
      <c r="A41" s="73"/>
      <c r="B41" s="323"/>
      <c r="C41" s="329"/>
      <c r="D41" s="74" t="s">
        <v>13</v>
      </c>
      <c r="E41" s="75" t="n">
        <f ref="E41:R41" si="5" t="shared">SUM(E39:E40)</f>
        <v>23.0</v>
      </c>
      <c r="F41" s="76" t="n">
        <f si="5" t="shared"/>
        <v>3.0</v>
      </c>
      <c r="G41" s="76" t="n">
        <f si="5" t="shared"/>
        <v>0.0</v>
      </c>
      <c r="H41" s="76" t="n">
        <f si="5" t="shared"/>
        <v>0.0</v>
      </c>
      <c r="I41" s="78" t="n">
        <f si="5" t="shared"/>
        <v>0.0</v>
      </c>
      <c r="J41" s="79" t="n">
        <f si="5" t="shared"/>
        <v>26.0</v>
      </c>
      <c r="K41" s="80" t="n">
        <f si="5" t="shared"/>
        <v>0.0</v>
      </c>
      <c r="L41" s="81" t="n">
        <f si="5" t="shared"/>
        <v>2.0</v>
      </c>
      <c r="M41" s="82" t="n">
        <f si="5" t="shared"/>
        <v>27.0</v>
      </c>
      <c r="N41" s="83" t="n">
        <f si="5" t="shared"/>
        <v>3.0</v>
      </c>
      <c r="O41" s="83" t="n">
        <f si="5" t="shared"/>
        <v>0.0</v>
      </c>
      <c r="P41" s="52" t="n">
        <f si="5" t="shared"/>
        <v>30.0</v>
      </c>
      <c r="Q41" s="83" t="n">
        <f si="5" t="shared"/>
        <v>0.0</v>
      </c>
      <c r="R41" s="85" t="n">
        <f si="5" t="shared"/>
        <v>2.0</v>
      </c>
    </row>
    <row customFormat="1" ht="15.75" r="42" s="40" spans="1:18" thickBot="1" x14ac:dyDescent="0.3">
      <c r="A42" s="13" t="s">
        <v>147</v>
      </c>
      <c r="B42" s="323"/>
      <c r="C42" s="86" t="s">
        <v>43</v>
      </c>
      <c r="D42" s="87" t="s">
        <v>43</v>
      </c>
      <c r="E42" s="44" t="n">
        <v>12.0</v>
      </c>
      <c r="F42" s="45" t="n">
        <v>2.0</v>
      </c>
      <c r="G42" s="45" t="n">
        <v>1.0</v>
      </c>
      <c r="H42" s="45" t="n">
        <v>1.0</v>
      </c>
      <c r="I42" s="46" t="n">
        <v>0.0</v>
      </c>
      <c r="J42" s="88" t="n">
        <v>15.0</v>
      </c>
      <c r="K42" s="48" t="n">
        <v>1.0</v>
      </c>
      <c r="L42" s="49" t="n">
        <v>0.0</v>
      </c>
      <c r="M42" s="50" t="n">
        <v>20.0</v>
      </c>
      <c r="N42" s="51" t="n">
        <v>6.0</v>
      </c>
      <c r="O42" s="51" t="n">
        <v>1.0</v>
      </c>
      <c r="P42" s="52" t="n">
        <v>27.0</v>
      </c>
      <c r="Q42" s="51" t="n">
        <v>1.0</v>
      </c>
      <c r="R42" s="53" t="n">
        <v>0.0</v>
      </c>
    </row>
    <row customFormat="1" ht="15.75" r="43" s="40" spans="1:18" thickBot="1" x14ac:dyDescent="0.3">
      <c r="A43" s="13" t="s">
        <v>147</v>
      </c>
      <c r="B43" s="323"/>
      <c r="C43" s="86" t="s">
        <v>44</v>
      </c>
      <c r="D43" s="93" t="s">
        <v>44</v>
      </c>
      <c r="E43" s="44" t="n">
        <v>16.0</v>
      </c>
      <c r="F43" s="45" t="n">
        <v>5.0</v>
      </c>
      <c r="G43" s="45" t="n">
        <v>1.0</v>
      </c>
      <c r="H43" s="45" t="n">
        <v>1.0</v>
      </c>
      <c r="I43" s="46" t="n">
        <v>0.0</v>
      </c>
      <c r="J43" s="88" t="n">
        <v>22.0</v>
      </c>
      <c r="K43" s="48" t="n">
        <v>0.0</v>
      </c>
      <c r="L43" s="49" t="n">
        <v>2.0</v>
      </c>
      <c r="M43" s="50" t="n">
        <v>28.0</v>
      </c>
      <c r="N43" s="51" t="n">
        <v>10.0</v>
      </c>
      <c r="O43" s="51" t="n">
        <v>1.0</v>
      </c>
      <c r="P43" s="52" t="n">
        <v>39.0</v>
      </c>
      <c r="Q43" s="51" t="n">
        <v>0.0</v>
      </c>
      <c r="R43" s="53" t="n">
        <v>2.0</v>
      </c>
    </row>
    <row customFormat="1" ht="15.75" r="44" s="40" spans="1:18" thickBot="1" x14ac:dyDescent="0.3">
      <c r="A44" s="13" t="s">
        <v>147</v>
      </c>
      <c r="B44" s="323"/>
      <c r="C44" s="86" t="s">
        <v>45</v>
      </c>
      <c r="D44" s="93" t="s">
        <v>45</v>
      </c>
      <c r="E44" s="44" t="n">
        <v>23.0</v>
      </c>
      <c r="F44" s="45" t="n">
        <v>4.0</v>
      </c>
      <c r="G44" s="45" t="n">
        <v>1.0</v>
      </c>
      <c r="H44" s="45" t="n">
        <v>1.0</v>
      </c>
      <c r="I44" s="46" t="n">
        <v>0.0</v>
      </c>
      <c r="J44" s="88" t="n">
        <v>28.0</v>
      </c>
      <c r="K44" s="48" t="n">
        <v>1.0</v>
      </c>
      <c r="L44" s="49" t="n">
        <v>1.0</v>
      </c>
      <c r="M44" s="50" t="n">
        <v>30.0</v>
      </c>
      <c r="N44" s="51" t="n">
        <v>4.0</v>
      </c>
      <c r="O44" s="51" t="n">
        <v>1.0</v>
      </c>
      <c r="P44" s="52" t="n">
        <v>35.0</v>
      </c>
      <c r="Q44" s="51" t="n">
        <v>1.0</v>
      </c>
      <c r="R44" s="53" t="n">
        <v>1.0</v>
      </c>
    </row>
    <row customFormat="1" r="45" s="40" spans="1:18" x14ac:dyDescent="0.25">
      <c r="A45" s="13" t="s">
        <v>147</v>
      </c>
      <c r="B45" s="323"/>
      <c r="C45" s="327" t="s">
        <v>46</v>
      </c>
      <c r="D45" s="89" t="s">
        <v>81</v>
      </c>
      <c r="E45" s="55" t="n">
        <v>14.0</v>
      </c>
      <c r="F45" s="56" t="n">
        <v>2.0</v>
      </c>
      <c r="G45" s="56" t="n">
        <v>4.0</v>
      </c>
      <c r="H45" s="56" t="n">
        <v>4.0</v>
      </c>
      <c r="I45" s="57" t="n">
        <v>0.0</v>
      </c>
      <c r="J45" s="58" t="n">
        <v>20.0</v>
      </c>
      <c r="K45" s="59" t="n">
        <v>4.0</v>
      </c>
      <c r="L45" s="60" t="n">
        <v>1.0</v>
      </c>
      <c r="M45" s="61" t="n">
        <v>23.0</v>
      </c>
      <c r="N45" s="62" t="n">
        <v>4.0</v>
      </c>
      <c r="O45" s="62" t="n">
        <v>8.0</v>
      </c>
      <c r="P45" s="62" t="n">
        <v>35.0</v>
      </c>
      <c r="Q45" s="62" t="n">
        <v>8.0</v>
      </c>
      <c r="R45" s="63" t="n">
        <v>1.0</v>
      </c>
    </row>
    <row customFormat="1" r="46" s="40" spans="1:18" x14ac:dyDescent="0.25">
      <c r="A46" s="13" t="s">
        <v>147</v>
      </c>
      <c r="B46" s="323"/>
      <c r="C46" s="328"/>
      <c r="D46" s="64" t="s">
        <v>82</v>
      </c>
      <c r="E46" s="65" t="n">
        <v>8.0</v>
      </c>
      <c r="F46" s="66" t="n">
        <v>0.0</v>
      </c>
      <c r="G46" s="66" t="n">
        <v>0.0</v>
      </c>
      <c r="H46" s="66" t="n">
        <v>0.0</v>
      </c>
      <c r="I46" s="67" t="n">
        <v>0.0</v>
      </c>
      <c r="J46" s="66" t="n">
        <v>8.0</v>
      </c>
      <c r="K46" s="68" t="n">
        <v>0.0</v>
      </c>
      <c r="L46" s="69" t="n">
        <v>0.0</v>
      </c>
      <c r="M46" s="70" t="n">
        <v>11.0</v>
      </c>
      <c r="N46" s="71" t="n">
        <v>0.0</v>
      </c>
      <c r="O46" s="71" t="n">
        <v>0.0</v>
      </c>
      <c r="P46" s="62" t="n">
        <v>11.0</v>
      </c>
      <c r="Q46" s="71" t="n">
        <v>0.0</v>
      </c>
      <c r="R46" s="72" t="n">
        <v>0.0</v>
      </c>
    </row>
    <row customFormat="1" r="47" s="40" spans="1:18" x14ac:dyDescent="0.25">
      <c r="A47" s="13" t="s">
        <v>147</v>
      </c>
      <c r="B47" s="323"/>
      <c r="C47" s="328"/>
      <c r="D47" s="64" t="s">
        <v>46</v>
      </c>
      <c r="E47" s="65" t="n">
        <v>15.0</v>
      </c>
      <c r="F47" s="66" t="n">
        <v>0.0</v>
      </c>
      <c r="G47" s="66" t="n">
        <v>3.0</v>
      </c>
      <c r="H47" s="66" t="n">
        <v>3.0</v>
      </c>
      <c r="I47" s="67" t="n">
        <v>0.0</v>
      </c>
      <c r="J47" s="66" t="n">
        <v>18.0</v>
      </c>
      <c r="K47" s="68" t="n">
        <v>2.0</v>
      </c>
      <c r="L47" s="69" t="n">
        <v>1.0</v>
      </c>
      <c r="M47" s="70" t="n">
        <v>17.0</v>
      </c>
      <c r="N47" s="71" t="n">
        <v>0.0</v>
      </c>
      <c r="O47" s="71" t="n">
        <v>4.0</v>
      </c>
      <c r="P47" s="62" t="n">
        <v>21.0</v>
      </c>
      <c r="Q47" s="71" t="n">
        <v>3.0</v>
      </c>
      <c r="R47" s="72" t="n">
        <v>1.0</v>
      </c>
    </row>
    <row customFormat="1" ht="15.75" r="48" s="40" spans="1:18" thickBot="1" x14ac:dyDescent="0.3">
      <c r="B48" s="323"/>
      <c r="C48" s="328"/>
      <c r="D48" s="94" t="s">
        <v>13</v>
      </c>
      <c r="E48" s="95" t="n">
        <f ref="E48:R48" si="6" t="shared">SUM(E45:E47)</f>
        <v>37.0</v>
      </c>
      <c r="F48" s="96" t="n">
        <f si="6" t="shared"/>
        <v>2.0</v>
      </c>
      <c r="G48" s="96" t="n">
        <f si="6" t="shared"/>
        <v>7.0</v>
      </c>
      <c r="H48" s="96" t="n">
        <f si="6" t="shared"/>
        <v>7.0</v>
      </c>
      <c r="I48" s="97" t="n">
        <f si="6" t="shared"/>
        <v>0.0</v>
      </c>
      <c r="J48" s="96" t="n">
        <f>SUM(J45:J47)</f>
        <v>46.0</v>
      </c>
      <c r="K48" s="98" t="n">
        <f si="6" t="shared"/>
        <v>6.0</v>
      </c>
      <c r="L48" s="99" t="n">
        <f si="6" t="shared"/>
        <v>2.0</v>
      </c>
      <c r="M48" s="100" t="n">
        <f si="6" t="shared"/>
        <v>51.0</v>
      </c>
      <c r="N48" s="101" t="n">
        <f si="6" t="shared"/>
        <v>4.0</v>
      </c>
      <c r="O48" s="101" t="n">
        <f si="6" t="shared"/>
        <v>12.0</v>
      </c>
      <c r="P48" s="102" t="n">
        <f si="6" t="shared"/>
        <v>67.0</v>
      </c>
      <c r="Q48" s="83" t="n">
        <f si="6" t="shared"/>
        <v>11.0</v>
      </c>
      <c r="R48" s="179" t="n">
        <f si="6" t="shared"/>
        <v>2.0</v>
      </c>
    </row>
    <row customFormat="1" r="49" s="40" spans="1:18" x14ac:dyDescent="0.25">
      <c r="B49" s="323"/>
      <c r="C49" s="330" t="s">
        <v>99</v>
      </c>
      <c r="D49" s="331"/>
      <c r="E49" s="104" t="n">
        <f ref="E49:R49" si="7" t="shared">E48+E44+E43+E42+E41+E38+E37+E33</f>
        <v>204.0</v>
      </c>
      <c r="F49" s="105" t="n">
        <f si="7" t="shared"/>
        <v>30.0</v>
      </c>
      <c r="G49" s="105" t="n">
        <f>G48+G44+G43+G42+G41+G38+G37+G33</f>
        <v>27.0</v>
      </c>
      <c r="H49" s="105" t="n">
        <f si="7" t="shared"/>
        <v>23.0</v>
      </c>
      <c r="I49" s="105" t="n">
        <f si="7" t="shared"/>
        <v>4.0</v>
      </c>
      <c r="J49" s="105" t="n">
        <f si="7" t="shared"/>
        <v>261.0</v>
      </c>
      <c r="K49" s="105" t="n">
        <f si="7" t="shared"/>
        <v>23.0</v>
      </c>
      <c r="L49" s="106" t="n">
        <f si="7" t="shared"/>
        <v>19.0</v>
      </c>
      <c r="M49" s="104" t="n">
        <f si="7" t="shared"/>
        <v>294.0</v>
      </c>
      <c r="N49" s="105" t="n">
        <f si="7" t="shared"/>
        <v>45.0</v>
      </c>
      <c r="O49" s="105" t="n">
        <f si="7" t="shared"/>
        <v>40.0</v>
      </c>
      <c r="P49" s="105" t="n">
        <f si="7" t="shared"/>
        <v>379.0</v>
      </c>
      <c r="Q49" s="105" t="n">
        <f si="7" t="shared"/>
        <v>35.0</v>
      </c>
      <c r="R49" s="106" t="n">
        <f si="7" t="shared"/>
        <v>26.0</v>
      </c>
    </row>
    <row customFormat="1" ht="15.75" r="50" s="40" spans="1:18" thickBot="1" x14ac:dyDescent="0.3">
      <c r="B50" s="324"/>
      <c r="C50" s="332" t="s">
        <v>100</v>
      </c>
      <c r="D50" s="333"/>
      <c r="E50" s="274" t="n">
        <f>IF(ISERROR(E49/(E49+F49+G49)),0,(E49/(E49+F49+G49)))</f>
        <v>0.7816091954022989</v>
      </c>
      <c r="F50" s="275" t="n">
        <f>IF(ISERROR(F49/(E49+F49+G49)),0,(F49/(E49+F49+G49)))</f>
        <v>0.11494252873563218</v>
      </c>
      <c r="G50" s="276" t="n">
        <f>IF(1-E50-F50=1,IF(G49=0,0,1),1-E50-F50)</f>
        <v>0.10344827586206892</v>
      </c>
      <c r="H50" s="276" t="n">
        <f>IF(ISERROR(H49/G49),0,H49/G49)</f>
        <v>0.8518518518518519</v>
      </c>
      <c r="I50" s="276" t="n">
        <f>IF(1-H50=1,IF(I49=0,0,1),1-H50)</f>
        <v>0.14814814814814814</v>
      </c>
      <c r="J50" s="276"/>
      <c r="K50" s="276" t="n">
        <f>IF(ISERROR(K49/J49),0,(K49/J49))</f>
        <v>0.08812260536398467</v>
      </c>
      <c r="L50" s="277" t="n">
        <f>IF(ISERROR(L49/J49),0,(L49/J49))</f>
        <v>0.07279693486590039</v>
      </c>
      <c r="M50" s="274" t="n">
        <f>IF(ISERROR(M49/P49),0,(M49/P49))</f>
        <v>0.7757255936675461</v>
      </c>
      <c r="N50" s="276" t="n">
        <f>IF(ISERROR(N49/P49),0,(N49/P49))</f>
        <v>0.11873350923482849</v>
      </c>
      <c r="O50" s="276" t="n">
        <f>IF(1-M50-N50=1,IF(O49=0,0,1),1-M50-N50)</f>
        <v>0.10554089709762539</v>
      </c>
      <c r="P50" s="276"/>
      <c r="Q50" s="276" t="n">
        <f>IF(ISERROR(Q49/P49),0,(Q49/P49))</f>
        <v>0.09234828496042216</v>
      </c>
      <c r="R50" s="278" t="n">
        <f>IF(ISERROR(R49/P49),0,(R49/P49))</f>
        <v>0.06860158311345646</v>
      </c>
    </row>
    <row r="51" spans="1:18" x14ac:dyDescent="0.25">
      <c r="A51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Q5:R5"/>
    <mergeCell ref="B8:B25"/>
    <mergeCell ref="C9:C12"/>
    <mergeCell ref="C14:C16"/>
    <mergeCell ref="C20:C23"/>
    <mergeCell ref="C24:D24"/>
    <mergeCell ref="C25:D25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  <mergeCell ref="M29:R29"/>
    <mergeCell ref="E30:E31"/>
    <mergeCell ref="F30:F31"/>
    <mergeCell ref="G30:G31"/>
    <mergeCell ref="H30:I30"/>
    <mergeCell ref="J30:J31"/>
    <mergeCell ref="K30:L30"/>
    <mergeCell ref="M30:M31"/>
    <mergeCell ref="N30:N31"/>
    <mergeCell ref="O30:O31"/>
    <mergeCell ref="P30:P31"/>
    <mergeCell ref="Q30:R30"/>
    <mergeCell ref="B2:H2"/>
    <mergeCell ref="B27:H27"/>
    <mergeCell ref="B33:B50"/>
    <mergeCell ref="C34:C37"/>
    <mergeCell ref="C39:C41"/>
    <mergeCell ref="C45:C48"/>
    <mergeCell ref="C49:D49"/>
    <mergeCell ref="C50:D50"/>
    <mergeCell ref="B29:B32"/>
    <mergeCell ref="C29:C32"/>
    <mergeCell ref="D29:D32"/>
    <mergeCell ref="E29:L29"/>
  </mergeCells>
  <pageMargins bottom="0.31496062992125984" footer="0.23622047244094491" header="0" left="0.19685039370078741" right="0.19685039370078741" top="0.31496062992125984"/>
  <pageSetup fitToHeight="0" orientation="landscape" paperSize="9" r:id="rId1" scale="71"/>
  <headerFooter>
    <oddFooter>&amp;R&amp;8Page &amp;P of &amp;N</oddFooter>
  </headerFooter>
  <rowBreaks count="1" manualBreakCount="1">
    <brk id="25" man="1" max="16383"/>
  </rowBreaks>
</worksheet>
</file>

<file path=xl/worksheets/sheet3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9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A1" s="12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46" t="s">
        <v>9</v>
      </c>
      <c r="C8" s="339" t="s">
        <v>10</v>
      </c>
      <c r="D8" s="112" t="s">
        <v>60</v>
      </c>
      <c r="E8" s="113" t="n">
        <v>0.0</v>
      </c>
      <c r="F8" s="114" t="n">
        <v>0.0</v>
      </c>
      <c r="G8" s="114" t="n">
        <v>0.0</v>
      </c>
      <c r="H8" s="114" t="n">
        <v>0.0</v>
      </c>
      <c r="I8" s="115" t="n">
        <v>0.0</v>
      </c>
      <c r="J8" s="114" t="n">
        <v>0.0</v>
      </c>
      <c r="K8" s="116" t="n">
        <v>0.0</v>
      </c>
      <c r="L8" s="117" t="n">
        <v>0.0</v>
      </c>
      <c r="M8" s="118" t="n">
        <v>0.0</v>
      </c>
      <c r="N8" s="119" t="n">
        <v>0.0</v>
      </c>
      <c r="O8" s="119" t="n">
        <v>0.0</v>
      </c>
      <c r="P8" s="119" t="n">
        <v>0.0</v>
      </c>
      <c r="Q8" s="119" t="n">
        <v>0.0</v>
      </c>
      <c r="R8" s="120" t="n">
        <v>0.0</v>
      </c>
    </row>
    <row customFormat="1" r="9" s="40" spans="1:18" x14ac:dyDescent="0.25">
      <c r="A9" s="13" t="s">
        <v>147</v>
      </c>
      <c r="B9" s="347"/>
      <c r="C9" s="339"/>
      <c r="D9" s="121" t="s">
        <v>61</v>
      </c>
      <c r="E9" s="122" t="n">
        <v>3.0</v>
      </c>
      <c r="F9" s="123" t="n">
        <v>0.0</v>
      </c>
      <c r="G9" s="123" t="n">
        <v>1.0</v>
      </c>
      <c r="H9" s="123" t="n">
        <v>1.0</v>
      </c>
      <c r="I9" s="124" t="n">
        <v>0.0</v>
      </c>
      <c r="J9" s="123" t="n">
        <v>4.0</v>
      </c>
      <c r="K9" s="125" t="n">
        <v>1.0</v>
      </c>
      <c r="L9" s="126" t="n">
        <v>0.0</v>
      </c>
      <c r="M9" s="127" t="n">
        <v>3.0</v>
      </c>
      <c r="N9" s="128" t="n">
        <v>0.0</v>
      </c>
      <c r="O9" s="128" t="n">
        <v>1.0</v>
      </c>
      <c r="P9" s="128" t="n">
        <v>4.0</v>
      </c>
      <c r="Q9" s="128" t="n">
        <v>1.0</v>
      </c>
      <c r="R9" s="129" t="n">
        <v>0.0</v>
      </c>
    </row>
    <row customFormat="1" r="10" s="40" spans="1:18" x14ac:dyDescent="0.25">
      <c r="A10" s="13" t="s">
        <v>147</v>
      </c>
      <c r="B10" s="347"/>
      <c r="C10" s="339"/>
      <c r="D10" s="121" t="s">
        <v>62</v>
      </c>
      <c r="E10" s="122" t="n">
        <v>6.0</v>
      </c>
      <c r="F10" s="123" t="n">
        <v>0.0</v>
      </c>
      <c r="G10" s="123" t="n">
        <v>3.0</v>
      </c>
      <c r="H10" s="123" t="n">
        <v>2.0</v>
      </c>
      <c r="I10" s="124" t="n">
        <v>1.0</v>
      </c>
      <c r="J10" s="123" t="n">
        <v>9.0</v>
      </c>
      <c r="K10" s="125" t="n">
        <v>2.0</v>
      </c>
      <c r="L10" s="126" t="n">
        <v>2.0</v>
      </c>
      <c r="M10" s="127" t="n">
        <v>11.0</v>
      </c>
      <c r="N10" s="128" t="n">
        <v>0.0</v>
      </c>
      <c r="O10" s="128" t="n">
        <v>4.0</v>
      </c>
      <c r="P10" s="128" t="n">
        <v>15.0</v>
      </c>
      <c r="Q10" s="128" t="n">
        <v>3.0</v>
      </c>
      <c r="R10" s="130" t="n">
        <v>3.0</v>
      </c>
    </row>
    <row customFormat="1" r="11" s="40" spans="1:18" x14ac:dyDescent="0.25">
      <c r="A11" s="13" t="s">
        <v>147</v>
      </c>
      <c r="B11" s="347"/>
      <c r="C11" s="339"/>
      <c r="D11" s="121" t="s">
        <v>63</v>
      </c>
      <c r="E11" s="122" t="n">
        <v>13.0</v>
      </c>
      <c r="F11" s="123" t="n">
        <v>0.0</v>
      </c>
      <c r="G11" s="123" t="n">
        <v>1.0</v>
      </c>
      <c r="H11" s="123" t="n">
        <v>1.0</v>
      </c>
      <c r="I11" s="124" t="n">
        <v>0.0</v>
      </c>
      <c r="J11" s="123" t="n">
        <v>14.0</v>
      </c>
      <c r="K11" s="125" t="n">
        <v>1.0</v>
      </c>
      <c r="L11" s="126" t="n">
        <v>0.0</v>
      </c>
      <c r="M11" s="127" t="n">
        <v>19.0</v>
      </c>
      <c r="N11" s="128" t="n">
        <v>0.0</v>
      </c>
      <c r="O11" s="128" t="n">
        <v>1.0</v>
      </c>
      <c r="P11" s="128" t="n">
        <v>20.0</v>
      </c>
      <c r="Q11" s="128" t="n">
        <v>1.0</v>
      </c>
      <c r="R11" s="130" t="n">
        <v>0.0</v>
      </c>
    </row>
    <row customFormat="1" r="12" s="40" spans="1:18" x14ac:dyDescent="0.25">
      <c r="A12" s="13" t="s">
        <v>147</v>
      </c>
      <c r="B12" s="347"/>
      <c r="C12" s="339"/>
      <c r="D12" s="121" t="s">
        <v>64</v>
      </c>
      <c r="E12" s="122" t="n">
        <v>0.0</v>
      </c>
      <c r="F12" s="123" t="n">
        <v>0.0</v>
      </c>
      <c r="G12" s="123" t="n">
        <v>0.0</v>
      </c>
      <c r="H12" s="123" t="n">
        <v>0.0</v>
      </c>
      <c r="I12" s="124" t="n">
        <v>0.0</v>
      </c>
      <c r="J12" s="123" t="n">
        <v>0.0</v>
      </c>
      <c r="K12" s="125" t="n">
        <v>0.0</v>
      </c>
      <c r="L12" s="126" t="n">
        <v>0.0</v>
      </c>
      <c r="M12" s="127" t="n">
        <v>0.0</v>
      </c>
      <c r="N12" s="128" t="n">
        <v>0.0</v>
      </c>
      <c r="O12" s="128" t="n">
        <v>0.0</v>
      </c>
      <c r="P12" s="128" t="n">
        <v>0.0</v>
      </c>
      <c r="Q12" s="128" t="n">
        <v>0.0</v>
      </c>
      <c r="R12" s="130" t="n">
        <v>0.0</v>
      </c>
    </row>
    <row customFormat="1" ht="15.75" r="13" s="40" spans="1:18" thickBot="1" x14ac:dyDescent="0.3">
      <c r="A13" s="73"/>
      <c r="B13" s="347"/>
      <c r="C13" s="340"/>
      <c r="D13" s="131" t="s">
        <v>13</v>
      </c>
      <c r="E13" s="132" t="n">
        <f ref="E13:R13" si="0" t="shared">SUM(E8:E12)</f>
        <v>22.0</v>
      </c>
      <c r="F13" s="133" t="n">
        <f si="0" t="shared"/>
        <v>0.0</v>
      </c>
      <c r="G13" s="133" t="n">
        <f si="0" t="shared"/>
        <v>5.0</v>
      </c>
      <c r="H13" s="133" t="n">
        <f si="0" t="shared"/>
        <v>4.0</v>
      </c>
      <c r="I13" s="134" t="n">
        <f si="0" t="shared"/>
        <v>1.0</v>
      </c>
      <c r="J13" s="135" t="n">
        <f si="0" t="shared"/>
        <v>27.0</v>
      </c>
      <c r="K13" s="136" t="n">
        <f si="0" t="shared"/>
        <v>4.0</v>
      </c>
      <c r="L13" s="137" t="n">
        <f si="0" t="shared"/>
        <v>2.0</v>
      </c>
      <c r="M13" s="138" t="n">
        <f si="0" t="shared"/>
        <v>33.0</v>
      </c>
      <c r="N13" s="139" t="n">
        <f si="0" t="shared"/>
        <v>0.0</v>
      </c>
      <c r="O13" s="139" t="n">
        <f si="0" t="shared"/>
        <v>6.0</v>
      </c>
      <c r="P13" s="139" t="n">
        <f si="0" t="shared"/>
        <v>39.0</v>
      </c>
      <c r="Q13" s="139" t="n">
        <f si="0" t="shared"/>
        <v>5.0</v>
      </c>
      <c r="R13" s="140" t="n">
        <f si="0" t="shared"/>
        <v>3.0</v>
      </c>
    </row>
    <row customFormat="1" ht="15.75" r="14" s="40" spans="1:18" thickBot="1" x14ac:dyDescent="0.3">
      <c r="A14" s="13" t="s">
        <v>147</v>
      </c>
      <c r="B14" s="347"/>
      <c r="C14" s="141" t="s">
        <v>11</v>
      </c>
      <c r="D14" s="142" t="s">
        <v>11</v>
      </c>
      <c r="E14" s="143" t="n">
        <v>1.0</v>
      </c>
      <c r="F14" s="144" t="n">
        <v>0.0</v>
      </c>
      <c r="G14" s="144" t="n">
        <v>2.0</v>
      </c>
      <c r="H14" s="144" t="n">
        <v>2.0</v>
      </c>
      <c r="I14" s="145" t="n">
        <v>0.0</v>
      </c>
      <c r="J14" s="146" t="n">
        <v>3.0</v>
      </c>
      <c r="K14" s="147" t="n">
        <v>1.0</v>
      </c>
      <c r="L14" s="148" t="n">
        <v>1.0</v>
      </c>
      <c r="M14" s="149" t="n">
        <v>3.0</v>
      </c>
      <c r="N14" s="150" t="n">
        <v>0.0</v>
      </c>
      <c r="O14" s="150" t="n">
        <v>4.0</v>
      </c>
      <c r="P14" s="150" t="n">
        <v>7.0</v>
      </c>
      <c r="Q14" s="150" t="n">
        <v>2.0</v>
      </c>
      <c r="R14" s="151" t="n">
        <v>2.0</v>
      </c>
    </row>
    <row customFormat="1" r="15" s="40" spans="1:18" x14ac:dyDescent="0.25">
      <c r="A15" s="13" t="s">
        <v>147</v>
      </c>
      <c r="B15" s="347"/>
      <c r="C15" s="341" t="s">
        <v>12</v>
      </c>
      <c r="D15" s="152" t="s">
        <v>12</v>
      </c>
      <c r="E15" s="153" t="n">
        <v>15.0</v>
      </c>
      <c r="F15" s="154" t="n">
        <v>0.0</v>
      </c>
      <c r="G15" s="154" t="n">
        <v>2.0</v>
      </c>
      <c r="H15" s="154" t="n">
        <v>2.0</v>
      </c>
      <c r="I15" s="155" t="n">
        <v>0.0</v>
      </c>
      <c r="J15" s="114" t="n">
        <v>17.0</v>
      </c>
      <c r="K15" s="156" t="n">
        <v>2.0</v>
      </c>
      <c r="L15" s="157" t="n">
        <v>0.0</v>
      </c>
      <c r="M15" s="158" t="n">
        <v>18.0</v>
      </c>
      <c r="N15" s="159" t="n">
        <v>0.0</v>
      </c>
      <c r="O15" s="159" t="n">
        <v>3.0</v>
      </c>
      <c r="P15" s="159" t="n">
        <v>21.0</v>
      </c>
      <c r="Q15" s="159" t="n">
        <v>3.0</v>
      </c>
      <c r="R15" s="160" t="n">
        <v>0.0</v>
      </c>
    </row>
    <row customFormat="1" r="16" s="40" spans="1:18" x14ac:dyDescent="0.25">
      <c r="A16" s="13" t="s">
        <v>147</v>
      </c>
      <c r="B16" s="347"/>
      <c r="C16" s="339"/>
      <c r="D16" s="121" t="s">
        <v>65</v>
      </c>
      <c r="E16" s="122" t="n">
        <v>3.0</v>
      </c>
      <c r="F16" s="123" t="n">
        <v>0.0</v>
      </c>
      <c r="G16" s="123" t="n">
        <v>1.0</v>
      </c>
      <c r="H16" s="123" t="n">
        <v>1.0</v>
      </c>
      <c r="I16" s="124" t="n">
        <v>0.0</v>
      </c>
      <c r="J16" s="123" t="n">
        <v>4.0</v>
      </c>
      <c r="K16" s="125" t="n">
        <v>1.0</v>
      </c>
      <c r="L16" s="126" t="n">
        <v>0.0</v>
      </c>
      <c r="M16" s="127" t="n">
        <v>4.0</v>
      </c>
      <c r="N16" s="128" t="n">
        <v>0.0</v>
      </c>
      <c r="O16" s="128" t="n">
        <v>2.0</v>
      </c>
      <c r="P16" s="159" t="n">
        <v>6.0</v>
      </c>
      <c r="Q16" s="128" t="n">
        <v>2.0</v>
      </c>
      <c r="R16" s="130" t="n">
        <v>0.0</v>
      </c>
    </row>
    <row customFormat="1" ht="15.75" r="17" s="40" spans="1:18" thickBot="1" x14ac:dyDescent="0.3">
      <c r="A17" s="73"/>
      <c r="B17" s="347"/>
      <c r="C17" s="339"/>
      <c r="D17" s="161" t="s">
        <v>13</v>
      </c>
      <c r="E17" s="132" t="n">
        <f ref="E17:R17" si="1" t="shared">SUM(E15:E16)</f>
        <v>18.0</v>
      </c>
      <c r="F17" s="133" t="n">
        <f si="1" t="shared"/>
        <v>0.0</v>
      </c>
      <c r="G17" s="133" t="n">
        <f si="1" t="shared"/>
        <v>3.0</v>
      </c>
      <c r="H17" s="133" t="n">
        <f si="1" t="shared"/>
        <v>3.0</v>
      </c>
      <c r="I17" s="134" t="n">
        <f si="1" t="shared"/>
        <v>0.0</v>
      </c>
      <c r="J17" s="133" t="n">
        <f si="1" t="shared"/>
        <v>21.0</v>
      </c>
      <c r="K17" s="136" t="n">
        <f si="1" t="shared"/>
        <v>3.0</v>
      </c>
      <c r="L17" s="137" t="n">
        <f si="1" t="shared"/>
        <v>0.0</v>
      </c>
      <c r="M17" s="138" t="n">
        <f si="1" t="shared"/>
        <v>22.0</v>
      </c>
      <c r="N17" s="139" t="n">
        <f si="1" t="shared"/>
        <v>0.0</v>
      </c>
      <c r="O17" s="139" t="n">
        <f si="1" t="shared"/>
        <v>5.0</v>
      </c>
      <c r="P17" s="139" t="n">
        <f si="1" t="shared"/>
        <v>27.0</v>
      </c>
      <c r="Q17" s="139" t="n">
        <f si="1" t="shared"/>
        <v>5.0</v>
      </c>
      <c r="R17" s="140" t="n">
        <f si="1" t="shared"/>
        <v>0.0</v>
      </c>
    </row>
    <row customFormat="1" customHeight="1" ht="16.5" r="18" s="40" spans="1:18" x14ac:dyDescent="0.25">
      <c r="B18" s="347"/>
      <c r="C18" s="342" t="s">
        <v>99</v>
      </c>
      <c r="D18" s="343"/>
      <c r="E18" s="162" t="n">
        <f ref="E18:R18" si="2" t="shared">E17+E14+E13</f>
        <v>41.0</v>
      </c>
      <c r="F18" s="105" t="n">
        <f si="2" t="shared"/>
        <v>0.0</v>
      </c>
      <c r="G18" s="105" t="n">
        <f si="2" t="shared"/>
        <v>10.0</v>
      </c>
      <c r="H18" s="105" t="n">
        <f si="2" t="shared"/>
        <v>9.0</v>
      </c>
      <c r="I18" s="163" t="n">
        <f si="2" t="shared"/>
        <v>1.0</v>
      </c>
      <c r="J18" s="105" t="n">
        <f si="2" t="shared"/>
        <v>51.0</v>
      </c>
      <c r="K18" s="164" t="n">
        <f si="2" t="shared"/>
        <v>8.0</v>
      </c>
      <c r="L18" s="165" t="n">
        <f si="2" t="shared"/>
        <v>3.0</v>
      </c>
      <c r="M18" s="166" t="n">
        <f si="2" t="shared"/>
        <v>58.0</v>
      </c>
      <c r="N18" s="167" t="n">
        <f si="2" t="shared"/>
        <v>0.0</v>
      </c>
      <c r="O18" s="167" t="n">
        <f si="2" t="shared"/>
        <v>15.0</v>
      </c>
      <c r="P18" s="167" t="n">
        <f si="2" t="shared"/>
        <v>73.0</v>
      </c>
      <c r="Q18" s="167" t="n">
        <f si="2" t="shared"/>
        <v>12.0</v>
      </c>
      <c r="R18" s="168" t="n">
        <f si="2" t="shared"/>
        <v>5.0</v>
      </c>
    </row>
    <row customFormat="1" ht="15.75" r="19" s="40" spans="1:18" thickBot="1" x14ac:dyDescent="0.3">
      <c r="B19" s="348"/>
      <c r="C19" s="344" t="s">
        <v>100</v>
      </c>
      <c r="D19" s="345"/>
      <c r="E19" s="274" t="n">
        <f>IF(ISERROR(E18/(E18+F18+G18)),0,(E18/(E18+F18+G18)))</f>
        <v>0.803921568627451</v>
      </c>
      <c r="F19" s="275" t="n">
        <f>IF(ISERROR(F18/(E18+F18+G18)),0,(F18/(E18+F18+G18)))</f>
        <v>0.0</v>
      </c>
      <c r="G19" s="275" t="n">
        <f>IF(1-E19-F19=1,IF(G18=0,0,1),1-E19-F19)</f>
        <v>0.196078431372549</v>
      </c>
      <c r="H19" s="275" t="n">
        <f>IF(ISERROR(H18/G18),0,(H18/G18))</f>
        <v>0.9</v>
      </c>
      <c r="I19" s="275" t="n">
        <f>IF(1-H19=1,IF(I18=0,0,1),1-H19)</f>
        <v>0.09999999999999998</v>
      </c>
      <c r="J19" s="276"/>
      <c r="K19" s="276" t="n">
        <f>IF(ISERROR(K18/J18),0,(K18/J18))</f>
        <v>0.1568627450980392</v>
      </c>
      <c r="L19" s="277" t="n">
        <f>IF(ISERROR(L18/J18),0,(L18/J18))</f>
        <v>0.058823529411764705</v>
      </c>
      <c r="M19" s="274" t="n">
        <f>IF(ISERROR(M18/P18),0,(M18/P18))</f>
        <v>0.7945205479452054</v>
      </c>
      <c r="N19" s="276" t="n">
        <f>IF(ISERROR(N18/P18),0,(N18/P18))</f>
        <v>0.0</v>
      </c>
      <c r="O19" s="276" t="n">
        <f>IF(1-M19-N19=1,IF(O18=0,0,1),1-M19-N19)</f>
        <v>0.20547945205479456</v>
      </c>
      <c r="P19" s="276"/>
      <c r="Q19" s="276" t="n">
        <f>IF(ISERROR(Q18/P18),0,(Q18/P18))</f>
        <v>0.1643835616438356</v>
      </c>
      <c r="R19" s="278" t="n">
        <f>IF(ISERROR(R18/P18),0,(R18/P18))</f>
        <v>0.0684931506849315</v>
      </c>
    </row>
    <row customFormat="1" ht="15.75" r="20" s="40" spans="1:18" thickBot="1" x14ac:dyDescent="0.3">
      <c r="A20" s="73" t="s">
        <v>147</v>
      </c>
    </row>
    <row customFormat="1" customHeight="1" ht="27" r="21" s="40" spans="1:18" thickBot="1" x14ac:dyDescent="0.3">
      <c r="A21" s="13"/>
      <c r="B21" s="305" t="s">
        <v>135</v>
      </c>
      <c r="C21" s="306"/>
      <c r="D21" s="306"/>
      <c r="E21" s="306"/>
      <c r="F21" s="306"/>
      <c r="G21" s="306"/>
      <c r="H21" s="306"/>
      <c r="I21" s="25"/>
      <c r="J21" s="25"/>
      <c r="K21" s="25" t="s">
        <v>145</v>
      </c>
      <c r="L21" s="25"/>
      <c r="M21" s="25"/>
      <c r="N21" s="25"/>
      <c r="O21" s="41"/>
      <c r="P21" s="25" t="s">
        <v>105</v>
      </c>
      <c r="Q21" s="25"/>
      <c r="R21" s="26" t="s">
        <v>146</v>
      </c>
    </row>
    <row customFormat="1" ht="15.75" r="22" s="40" spans="1:18" thickBot="1" x14ac:dyDescent="0.3">
      <c r="A22" s="13"/>
    </row>
    <row customFormat="1" customHeight="1" ht="15" r="23" s="40" spans="1:18" thickBot="1" x14ac:dyDescent="0.3">
      <c r="A23" s="73"/>
      <c r="B23" s="334" t="s">
        <v>0</v>
      </c>
      <c r="C23" s="334" t="s">
        <v>97</v>
      </c>
      <c r="D23" s="334" t="s">
        <v>98</v>
      </c>
      <c r="E23" s="314" t="s">
        <v>120</v>
      </c>
      <c r="F23" s="314"/>
      <c r="G23" s="314"/>
      <c r="H23" s="314"/>
      <c r="I23" s="314"/>
      <c r="J23" s="314"/>
      <c r="K23" s="314"/>
      <c r="L23" s="314"/>
      <c r="M23" s="315" t="s">
        <v>131</v>
      </c>
      <c r="N23" s="314"/>
      <c r="O23" s="314"/>
      <c r="P23" s="314"/>
      <c r="Q23" s="314"/>
      <c r="R23" s="314"/>
    </row>
    <row customFormat="1" customHeight="1" ht="15" r="24" s="40" spans="1:18" x14ac:dyDescent="0.25">
      <c r="A24" s="73"/>
      <c r="B24" s="335"/>
      <c r="C24" s="335"/>
      <c r="D24" s="335"/>
      <c r="E24" s="316" t="s">
        <v>1</v>
      </c>
      <c r="F24" s="317" t="s">
        <v>2</v>
      </c>
      <c r="G24" s="317" t="s">
        <v>3</v>
      </c>
      <c r="H24" s="307" t="s">
        <v>6</v>
      </c>
      <c r="I24" s="308"/>
      <c r="J24" s="337" t="s">
        <v>123</v>
      </c>
      <c r="K24" s="309" t="s">
        <v>6</v>
      </c>
      <c r="L24" s="310"/>
      <c r="M24" s="319" t="s">
        <v>1</v>
      </c>
      <c r="N24" s="317" t="s">
        <v>2</v>
      </c>
      <c r="O24" s="317" t="s">
        <v>3</v>
      </c>
      <c r="P24" s="337" t="s">
        <v>122</v>
      </c>
      <c r="Q24" s="309" t="s">
        <v>6</v>
      </c>
      <c r="R24" s="310"/>
    </row>
    <row customFormat="1" customHeight="1" ht="96" r="25" s="111" spans="1:18" thickBot="1" x14ac:dyDescent="0.3">
      <c r="A25" s="73"/>
      <c r="B25" s="335"/>
      <c r="C25" s="335"/>
      <c r="D25" s="335"/>
      <c r="E25" s="316"/>
      <c r="F25" s="317"/>
      <c r="G25" s="317"/>
      <c r="H25" s="27" t="s">
        <v>4</v>
      </c>
      <c r="I25" s="28" t="s">
        <v>5</v>
      </c>
      <c r="J25" s="338"/>
      <c r="K25" s="29" t="s">
        <v>7</v>
      </c>
      <c r="L25" s="30" t="s">
        <v>8</v>
      </c>
      <c r="M25" s="319"/>
      <c r="N25" s="317"/>
      <c r="O25" s="317"/>
      <c r="P25" s="338"/>
      <c r="Q25" s="29" t="s">
        <v>129</v>
      </c>
      <c r="R25" s="30" t="s">
        <v>130</v>
      </c>
    </row>
    <row customFormat="1" customHeight="1" ht="15" r="26" s="111" spans="1:18" thickBot="1" x14ac:dyDescent="0.3">
      <c r="B26" s="336"/>
      <c r="C26" s="336"/>
      <c r="D26" s="336"/>
      <c r="E26" s="31">
        <v>1</v>
      </c>
      <c r="F26" s="32">
        <v>2</v>
      </c>
      <c r="G26" s="32">
        <v>3</v>
      </c>
      <c r="H26" s="32">
        <v>4</v>
      </c>
      <c r="I26" s="32">
        <v>5</v>
      </c>
      <c r="J26" s="32">
        <v>6</v>
      </c>
      <c r="K26" s="32">
        <v>7</v>
      </c>
      <c r="L26" s="33">
        <v>8</v>
      </c>
      <c r="M26" s="31">
        <v>9</v>
      </c>
      <c r="N26" s="32">
        <v>10</v>
      </c>
      <c r="O26" s="32">
        <v>11</v>
      </c>
      <c r="P26" s="32">
        <v>12</v>
      </c>
      <c r="Q26" s="32">
        <v>13</v>
      </c>
      <c r="R26" s="33">
        <v>14</v>
      </c>
    </row>
    <row customFormat="1" r="27" s="40" spans="1:18" x14ac:dyDescent="0.25">
      <c r="A27" s="13" t="s">
        <v>147</v>
      </c>
      <c r="B27" s="346" t="s">
        <v>9</v>
      </c>
      <c r="C27" s="339" t="s">
        <v>10</v>
      </c>
      <c r="D27" s="112" t="s">
        <v>60</v>
      </c>
      <c r="E27" s="113" t="n">
        <v>3.0</v>
      </c>
      <c r="F27" s="114" t="n">
        <v>1.0</v>
      </c>
      <c r="G27" s="114" t="n">
        <v>0.0</v>
      </c>
      <c r="H27" s="114" t="n">
        <v>0.0</v>
      </c>
      <c r="I27" s="115" t="n">
        <v>0.0</v>
      </c>
      <c r="J27" s="114" t="n">
        <v>4.0</v>
      </c>
      <c r="K27" s="116" t="n">
        <v>0.0</v>
      </c>
      <c r="L27" s="117" t="n">
        <v>0.0</v>
      </c>
      <c r="M27" s="118" t="n">
        <v>5.0</v>
      </c>
      <c r="N27" s="119" t="n">
        <v>1.0</v>
      </c>
      <c r="O27" s="119" t="n">
        <v>0.0</v>
      </c>
      <c r="P27" s="119" t="n">
        <v>6.0</v>
      </c>
      <c r="Q27" s="119" t="n">
        <v>0.0</v>
      </c>
      <c r="R27" s="120" t="n">
        <v>0.0</v>
      </c>
    </row>
    <row customFormat="1" r="28" s="40" spans="1:18" x14ac:dyDescent="0.25">
      <c r="A28" s="13" t="s">
        <v>147</v>
      </c>
      <c r="B28" s="347"/>
      <c r="C28" s="339"/>
      <c r="D28" s="121" t="s">
        <v>61</v>
      </c>
      <c r="E28" s="122" t="n">
        <v>15.0</v>
      </c>
      <c r="F28" s="123" t="n">
        <v>0.0</v>
      </c>
      <c r="G28" s="123" t="n">
        <v>2.0</v>
      </c>
      <c r="H28" s="123" t="n">
        <v>1.0</v>
      </c>
      <c r="I28" s="124" t="n">
        <v>1.0</v>
      </c>
      <c r="J28" s="123" t="n">
        <v>17.0</v>
      </c>
      <c r="K28" s="125" t="n">
        <v>2.0</v>
      </c>
      <c r="L28" s="126" t="n">
        <v>0.0</v>
      </c>
      <c r="M28" s="127" t="n">
        <v>21.0</v>
      </c>
      <c r="N28" s="128" t="n">
        <v>0.0</v>
      </c>
      <c r="O28" s="128" t="n">
        <v>2.0</v>
      </c>
      <c r="P28" s="128" t="n">
        <v>23.0</v>
      </c>
      <c r="Q28" s="128" t="n">
        <v>2.0</v>
      </c>
      <c r="R28" s="129" t="n">
        <v>0.0</v>
      </c>
    </row>
    <row customFormat="1" r="29" s="40" spans="1:18" x14ac:dyDescent="0.25">
      <c r="A29" s="13" t="s">
        <v>147</v>
      </c>
      <c r="B29" s="347"/>
      <c r="C29" s="339"/>
      <c r="D29" s="121" t="s">
        <v>62</v>
      </c>
      <c r="E29" s="122" t="n">
        <v>5.0</v>
      </c>
      <c r="F29" s="123" t="n">
        <v>0.0</v>
      </c>
      <c r="G29" s="123" t="n">
        <v>3.0</v>
      </c>
      <c r="H29" s="123" t="n">
        <v>3.0</v>
      </c>
      <c r="I29" s="124" t="n">
        <v>0.0</v>
      </c>
      <c r="J29" s="123" t="n">
        <v>8.0</v>
      </c>
      <c r="K29" s="125" t="n">
        <v>3.0</v>
      </c>
      <c r="L29" s="126" t="n">
        <v>0.0</v>
      </c>
      <c r="M29" s="127" t="n">
        <v>6.0</v>
      </c>
      <c r="N29" s="128" t="n">
        <v>0.0</v>
      </c>
      <c r="O29" s="128" t="n">
        <v>4.0</v>
      </c>
      <c r="P29" s="128" t="n">
        <v>10.0</v>
      </c>
      <c r="Q29" s="128" t="n">
        <v>4.0</v>
      </c>
      <c r="R29" s="130" t="n">
        <v>0.0</v>
      </c>
    </row>
    <row customFormat="1" r="30" s="40" spans="1:18" x14ac:dyDescent="0.25">
      <c r="A30" s="13" t="s">
        <v>147</v>
      </c>
      <c r="B30" s="347"/>
      <c r="C30" s="339"/>
      <c r="D30" s="121" t="s">
        <v>63</v>
      </c>
      <c r="E30" s="122" t="n">
        <v>12.0</v>
      </c>
      <c r="F30" s="123" t="n">
        <v>0.0</v>
      </c>
      <c r="G30" s="123" t="n">
        <v>5.0</v>
      </c>
      <c r="H30" s="123" t="n">
        <v>5.0</v>
      </c>
      <c r="I30" s="124" t="n">
        <v>0.0</v>
      </c>
      <c r="J30" s="123" t="n">
        <v>17.0</v>
      </c>
      <c r="K30" s="125" t="n">
        <v>5.0</v>
      </c>
      <c r="L30" s="126" t="n">
        <v>1.0</v>
      </c>
      <c r="M30" s="127" t="n">
        <v>13.0</v>
      </c>
      <c r="N30" s="128" t="n">
        <v>0.0</v>
      </c>
      <c r="O30" s="128" t="n">
        <v>7.0</v>
      </c>
      <c r="P30" s="128" t="n">
        <v>20.0</v>
      </c>
      <c r="Q30" s="128" t="n">
        <v>7.0</v>
      </c>
      <c r="R30" s="130" t="n">
        <v>1.0</v>
      </c>
    </row>
    <row customFormat="1" r="31" s="40" spans="1:18" x14ac:dyDescent="0.25">
      <c r="A31" s="13" t="s">
        <v>147</v>
      </c>
      <c r="B31" s="347"/>
      <c r="C31" s="339"/>
      <c r="D31" s="121" t="s">
        <v>64</v>
      </c>
      <c r="E31" s="122" t="n">
        <v>15.0</v>
      </c>
      <c r="F31" s="123" t="n">
        <v>3.0</v>
      </c>
      <c r="G31" s="123" t="n">
        <v>10.0</v>
      </c>
      <c r="H31" s="123" t="n">
        <v>7.0</v>
      </c>
      <c r="I31" s="124" t="n">
        <v>3.0</v>
      </c>
      <c r="J31" s="123" t="n">
        <v>28.0</v>
      </c>
      <c r="K31" s="125" t="n">
        <v>10.0</v>
      </c>
      <c r="L31" s="126" t="n">
        <v>2.0</v>
      </c>
      <c r="M31" s="127" t="n">
        <v>20.0</v>
      </c>
      <c r="N31" s="128" t="n">
        <v>4.0</v>
      </c>
      <c r="O31" s="128" t="n">
        <v>14.0</v>
      </c>
      <c r="P31" s="128" t="n">
        <v>38.0</v>
      </c>
      <c r="Q31" s="128" t="n">
        <v>14.0</v>
      </c>
      <c r="R31" s="130" t="n">
        <v>2.0</v>
      </c>
    </row>
    <row customFormat="1" ht="15.75" r="32" s="40" spans="1:18" thickBot="1" x14ac:dyDescent="0.3">
      <c r="A32" s="73"/>
      <c r="B32" s="347"/>
      <c r="C32" s="340"/>
      <c r="D32" s="131" t="s">
        <v>13</v>
      </c>
      <c r="E32" s="132" t="n">
        <f ref="E32:R32" si="3" t="shared">SUM(E27:E31)</f>
        <v>50.0</v>
      </c>
      <c r="F32" s="133" t="n">
        <f si="3" t="shared"/>
        <v>4.0</v>
      </c>
      <c r="G32" s="133" t="n">
        <f si="3" t="shared"/>
        <v>20.0</v>
      </c>
      <c r="H32" s="133" t="n">
        <f si="3" t="shared"/>
        <v>16.0</v>
      </c>
      <c r="I32" s="134" t="n">
        <f si="3" t="shared"/>
        <v>4.0</v>
      </c>
      <c r="J32" s="135" t="n">
        <f si="3" t="shared"/>
        <v>74.0</v>
      </c>
      <c r="K32" s="136" t="n">
        <f si="3" t="shared"/>
        <v>20.0</v>
      </c>
      <c r="L32" s="137" t="n">
        <f si="3" t="shared"/>
        <v>3.0</v>
      </c>
      <c r="M32" s="138" t="n">
        <f si="3" t="shared"/>
        <v>65.0</v>
      </c>
      <c r="N32" s="139" t="n">
        <f si="3" t="shared"/>
        <v>5.0</v>
      </c>
      <c r="O32" s="139" t="n">
        <f si="3" t="shared"/>
        <v>27.0</v>
      </c>
      <c r="P32" s="139" t="n">
        <f si="3" t="shared"/>
        <v>97.0</v>
      </c>
      <c r="Q32" s="139" t="n">
        <f si="3" t="shared"/>
        <v>27.0</v>
      </c>
      <c r="R32" s="140" t="n">
        <f si="3" t="shared"/>
        <v>3.0</v>
      </c>
    </row>
    <row customFormat="1" ht="15.75" r="33" s="40" spans="1:18" thickBot="1" x14ac:dyDescent="0.3">
      <c r="A33" s="13" t="s">
        <v>147</v>
      </c>
      <c r="B33" s="347"/>
      <c r="C33" s="141" t="s">
        <v>11</v>
      </c>
      <c r="D33" s="142" t="s">
        <v>11</v>
      </c>
      <c r="E33" s="143" t="n">
        <v>24.0</v>
      </c>
      <c r="F33" s="144" t="n">
        <v>5.0</v>
      </c>
      <c r="G33" s="144" t="n">
        <v>6.0</v>
      </c>
      <c r="H33" s="144" t="n">
        <v>6.0</v>
      </c>
      <c r="I33" s="145" t="n">
        <v>0.0</v>
      </c>
      <c r="J33" s="146" t="n">
        <v>35.0</v>
      </c>
      <c r="K33" s="147" t="n">
        <v>4.0</v>
      </c>
      <c r="L33" s="148" t="n">
        <v>3.0</v>
      </c>
      <c r="M33" s="149" t="n">
        <v>34.0</v>
      </c>
      <c r="N33" s="150" t="n">
        <v>6.0</v>
      </c>
      <c r="O33" s="150" t="n">
        <v>10.0</v>
      </c>
      <c r="P33" s="150" t="n">
        <v>50.0</v>
      </c>
      <c r="Q33" s="150" t="n">
        <v>6.0</v>
      </c>
      <c r="R33" s="151" t="n">
        <v>5.0</v>
      </c>
    </row>
    <row customFormat="1" r="34" s="40" spans="1:18" x14ac:dyDescent="0.25">
      <c r="A34" s="13" t="s">
        <v>147</v>
      </c>
      <c r="B34" s="347"/>
      <c r="C34" s="341" t="s">
        <v>12</v>
      </c>
      <c r="D34" s="152" t="s">
        <v>12</v>
      </c>
      <c r="E34" s="153" t="n">
        <v>22.0</v>
      </c>
      <c r="F34" s="154" t="n">
        <v>1.0</v>
      </c>
      <c r="G34" s="154" t="n">
        <v>9.0</v>
      </c>
      <c r="H34" s="154" t="n">
        <v>9.0</v>
      </c>
      <c r="I34" s="155" t="n">
        <v>0.0</v>
      </c>
      <c r="J34" s="114" t="n">
        <v>32.0</v>
      </c>
      <c r="K34" s="156" t="n">
        <v>9.0</v>
      </c>
      <c r="L34" s="157" t="n">
        <v>1.0</v>
      </c>
      <c r="M34" s="158" t="n">
        <v>31.0</v>
      </c>
      <c r="N34" s="159" t="n">
        <v>2.0</v>
      </c>
      <c r="O34" s="159" t="n">
        <v>14.0</v>
      </c>
      <c r="P34" s="159" t="n">
        <v>47.0</v>
      </c>
      <c r="Q34" s="159" t="n">
        <v>14.0</v>
      </c>
      <c r="R34" s="160" t="n">
        <v>2.0</v>
      </c>
    </row>
    <row customFormat="1" r="35" s="40" spans="1:18" x14ac:dyDescent="0.25">
      <c r="A35" s="13" t="s">
        <v>147</v>
      </c>
      <c r="B35" s="347"/>
      <c r="C35" s="339"/>
      <c r="D35" s="121" t="s">
        <v>65</v>
      </c>
      <c r="E35" s="122" t="n">
        <v>9.0</v>
      </c>
      <c r="F35" s="123" t="n">
        <v>1.0</v>
      </c>
      <c r="G35" s="123" t="n">
        <v>1.0</v>
      </c>
      <c r="H35" s="123" t="n">
        <v>1.0</v>
      </c>
      <c r="I35" s="124" t="n">
        <v>0.0</v>
      </c>
      <c r="J35" s="123" t="n">
        <v>11.0</v>
      </c>
      <c r="K35" s="125" t="n">
        <v>1.0</v>
      </c>
      <c r="L35" s="126" t="n">
        <v>0.0</v>
      </c>
      <c r="M35" s="127" t="n">
        <v>15.0</v>
      </c>
      <c r="N35" s="128" t="n">
        <v>2.0</v>
      </c>
      <c r="O35" s="128" t="n">
        <v>1.0</v>
      </c>
      <c r="P35" s="159" t="n">
        <v>18.0</v>
      </c>
      <c r="Q35" s="128" t="n">
        <v>1.0</v>
      </c>
      <c r="R35" s="130" t="n">
        <v>0.0</v>
      </c>
    </row>
    <row customFormat="1" ht="15.75" r="36" s="40" spans="1:18" thickBot="1" x14ac:dyDescent="0.3">
      <c r="A36" s="73"/>
      <c r="B36" s="347"/>
      <c r="C36" s="339"/>
      <c r="D36" s="161" t="s">
        <v>13</v>
      </c>
      <c r="E36" s="132" t="n">
        <f ref="E36:R36" si="4" t="shared">SUM(E34:E35)</f>
        <v>31.0</v>
      </c>
      <c r="F36" s="133" t="n">
        <f si="4" t="shared"/>
        <v>2.0</v>
      </c>
      <c r="G36" s="133" t="n">
        <f si="4" t="shared"/>
        <v>10.0</v>
      </c>
      <c r="H36" s="133" t="n">
        <f si="4" t="shared"/>
        <v>10.0</v>
      </c>
      <c r="I36" s="134" t="n">
        <f si="4" t="shared"/>
        <v>0.0</v>
      </c>
      <c r="J36" s="133" t="n">
        <f si="4" t="shared"/>
        <v>43.0</v>
      </c>
      <c r="K36" s="136" t="n">
        <f si="4" t="shared"/>
        <v>10.0</v>
      </c>
      <c r="L36" s="137" t="n">
        <f si="4" t="shared"/>
        <v>1.0</v>
      </c>
      <c r="M36" s="138" t="n">
        <f si="4" t="shared"/>
        <v>46.0</v>
      </c>
      <c r="N36" s="139" t="n">
        <f si="4" t="shared"/>
        <v>4.0</v>
      </c>
      <c r="O36" s="139" t="n">
        <f si="4" t="shared"/>
        <v>15.0</v>
      </c>
      <c r="P36" s="139" t="n">
        <f si="4" t="shared"/>
        <v>65.0</v>
      </c>
      <c r="Q36" s="139" t="n">
        <f si="4" t="shared"/>
        <v>15.0</v>
      </c>
      <c r="R36" s="140" t="n">
        <f si="4" t="shared"/>
        <v>2.0</v>
      </c>
    </row>
    <row customFormat="1" customHeight="1" ht="16.5" r="37" s="40" spans="1:18" x14ac:dyDescent="0.25">
      <c r="B37" s="347"/>
      <c r="C37" s="342" t="s">
        <v>99</v>
      </c>
      <c r="D37" s="343"/>
      <c r="E37" s="162" t="n">
        <f ref="E37:R37" si="5" t="shared">E36+E33+E32</f>
        <v>105.0</v>
      </c>
      <c r="F37" s="105" t="n">
        <f si="5" t="shared"/>
        <v>11.0</v>
      </c>
      <c r="G37" s="105" t="n">
        <f si="5" t="shared"/>
        <v>36.0</v>
      </c>
      <c r="H37" s="105" t="n">
        <f si="5" t="shared"/>
        <v>32.0</v>
      </c>
      <c r="I37" s="163" t="n">
        <f si="5" t="shared"/>
        <v>4.0</v>
      </c>
      <c r="J37" s="105" t="n">
        <f si="5" t="shared"/>
        <v>152.0</v>
      </c>
      <c r="K37" s="164" t="n">
        <f si="5" t="shared"/>
        <v>34.0</v>
      </c>
      <c r="L37" s="165" t="n">
        <f si="5" t="shared"/>
        <v>7.0</v>
      </c>
      <c r="M37" s="166" t="n">
        <f si="5" t="shared"/>
        <v>145.0</v>
      </c>
      <c r="N37" s="167" t="n">
        <f si="5" t="shared"/>
        <v>15.0</v>
      </c>
      <c r="O37" s="167" t="n">
        <f si="5" t="shared"/>
        <v>52.0</v>
      </c>
      <c r="P37" s="167" t="n">
        <f si="5" t="shared"/>
        <v>212.0</v>
      </c>
      <c r="Q37" s="167" t="n">
        <f si="5" t="shared"/>
        <v>48.0</v>
      </c>
      <c r="R37" s="168" t="n">
        <f si="5" t="shared"/>
        <v>10.0</v>
      </c>
    </row>
    <row customFormat="1" ht="15.75" r="38" s="40" spans="1:18" thickBot="1" x14ac:dyDescent="0.3">
      <c r="B38" s="348"/>
      <c r="C38" s="344" t="s">
        <v>100</v>
      </c>
      <c r="D38" s="345"/>
      <c r="E38" s="274" t="n">
        <f>IF(ISERROR(E37/(E37+F37+G37)),0,(E37/(E37+F37+G37)))</f>
        <v>0.6907894736842105</v>
      </c>
      <c r="F38" s="275" t="n">
        <f>IF(ISERROR(F37/(E37+F37+G37)),0,F37/(E37+F37+G37))</f>
        <v>0.07236842105263158</v>
      </c>
      <c r="G38" s="276" t="n">
        <f>IF(1-E38-F38=1,IF(G37=0,0,1),1-E38-F38)</f>
        <v>0.2368421052631579</v>
      </c>
      <c r="H38" s="276" t="n">
        <f>IF(ISERROR(H37/G37),0,(H37/G37))</f>
        <v>0.8888888888888888</v>
      </c>
      <c r="I38" s="276" t="n">
        <f>IF(1-H38=1,IF(I37=0,0,1),1-H38)</f>
        <v>0.11111111111111116</v>
      </c>
      <c r="J38" s="276"/>
      <c r="K38" s="276" t="n">
        <f>IF(ISERROR(K37/J37),0,(K37/J37))</f>
        <v>0.2236842105263158</v>
      </c>
      <c r="L38" s="277" t="n">
        <f>IF(ISERROR(L37/J37),0,(L37/J37))</f>
        <v>0.046052631578947366</v>
      </c>
      <c r="M38" s="274" t="n">
        <f>IF(ISERROR(M37/P37),0,(M37/P37))</f>
        <v>0.6839622641509434</v>
      </c>
      <c r="N38" s="276" t="n">
        <f>IF(ISERROR(N37/P37),0,(N37/P37))</f>
        <v>0.07075471698113207</v>
      </c>
      <c r="O38" s="276" t="n">
        <f>IF(1-M38-N38=1,IF(O37=0,0,1),1-M38-N38)</f>
        <v>0.24528301886792453</v>
      </c>
      <c r="P38" s="276"/>
      <c r="Q38" s="276" t="n">
        <f>IF(ISERROR(Q37/P37),0,(Q37/P37))</f>
        <v>0.22641509433962265</v>
      </c>
      <c r="R38" s="278" t="n">
        <f>IF(ISERROR(R37/P37),0,(R37/P37))</f>
        <v>0.04716981132075472</v>
      </c>
    </row>
    <row r="39" spans="1:18" x14ac:dyDescent="0.25">
      <c r="A39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:H2"/>
    <mergeCell ref="B21:H21"/>
    <mergeCell ref="B27:B38"/>
    <mergeCell ref="C27:C32"/>
    <mergeCell ref="C34:C36"/>
    <mergeCell ref="C37:D37"/>
    <mergeCell ref="C38:D38"/>
    <mergeCell ref="B23:B26"/>
    <mergeCell ref="C23:C26"/>
    <mergeCell ref="D23:D26"/>
    <mergeCell ref="E23:L23"/>
    <mergeCell ref="K5:L5"/>
    <mergeCell ref="B4:B7"/>
    <mergeCell ref="C4:C7"/>
    <mergeCell ref="D4:D7"/>
    <mergeCell ref="B8:B19"/>
    <mergeCell ref="M23:R23"/>
    <mergeCell ref="E24:E25"/>
    <mergeCell ref="F24:F25"/>
    <mergeCell ref="G24:G25"/>
    <mergeCell ref="H24:I24"/>
    <mergeCell ref="J24:J25"/>
    <mergeCell ref="K24:L24"/>
    <mergeCell ref="M24:M25"/>
    <mergeCell ref="N24:N25"/>
    <mergeCell ref="O24:O25"/>
    <mergeCell ref="P24:P25"/>
    <mergeCell ref="Q24:R24"/>
    <mergeCell ref="M4:R4"/>
    <mergeCell ref="E5:E6"/>
    <mergeCell ref="F5:F6"/>
    <mergeCell ref="G5:G6"/>
    <mergeCell ref="J5:J6"/>
    <mergeCell ref="H5:I5"/>
    <mergeCell ref="E4:L4"/>
    <mergeCell ref="N5:N6"/>
    <mergeCell ref="O5:O6"/>
    <mergeCell ref="P5:P6"/>
    <mergeCell ref="Q5:R5"/>
    <mergeCell ref="C8:C13"/>
    <mergeCell ref="C15:C17"/>
    <mergeCell ref="C18:D18"/>
    <mergeCell ref="C19:D19"/>
    <mergeCell ref="M5:M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9" man="1" max="16383"/>
  </rowBreaks>
</worksheet>
</file>

<file path=xl/worksheets/sheet4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B1" s="169"/>
      <c r="C1" s="170"/>
      <c r="D1" s="170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6.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126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9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49" t="s">
        <v>55</v>
      </c>
      <c r="C8" s="325" t="s">
        <v>56</v>
      </c>
      <c r="D8" s="54" t="s">
        <v>89</v>
      </c>
      <c r="E8" s="55" t="n">
        <v>6.0</v>
      </c>
      <c r="F8" s="56" t="n">
        <v>1.0</v>
      </c>
      <c r="G8" s="56" t="n">
        <v>1.0</v>
      </c>
      <c r="H8" s="56" t="n">
        <v>1.0</v>
      </c>
      <c r="I8" s="57" t="n">
        <v>0.0</v>
      </c>
      <c r="J8" s="56" t="n">
        <v>8.0</v>
      </c>
      <c r="K8" s="59" t="n">
        <v>1.0</v>
      </c>
      <c r="L8" s="60" t="n">
        <v>0.0</v>
      </c>
      <c r="M8" s="61" t="n">
        <v>8.0</v>
      </c>
      <c r="N8" s="62" t="n">
        <v>1.0</v>
      </c>
      <c r="O8" s="62" t="n">
        <v>1.0</v>
      </c>
      <c r="P8" s="62" t="n">
        <v>10.0</v>
      </c>
      <c r="Q8" s="62" t="n">
        <v>1.0</v>
      </c>
      <c r="R8" s="90" t="n">
        <v>0.0</v>
      </c>
    </row>
    <row customFormat="1" customHeight="1" ht="15" r="9" s="40" spans="1:18" x14ac:dyDescent="0.25">
      <c r="A9" s="13" t="s">
        <v>147</v>
      </c>
      <c r="B9" s="349"/>
      <c r="C9" s="325"/>
      <c r="D9" s="64" t="s">
        <v>90</v>
      </c>
      <c r="E9" s="65" t="n">
        <v>4.0</v>
      </c>
      <c r="F9" s="66" t="n">
        <v>0.0</v>
      </c>
      <c r="G9" s="66" t="n">
        <v>2.0</v>
      </c>
      <c r="H9" s="66" t="n">
        <v>2.0</v>
      </c>
      <c r="I9" s="67" t="n">
        <v>0.0</v>
      </c>
      <c r="J9" s="66" t="n">
        <v>6.0</v>
      </c>
      <c r="K9" s="68" t="n">
        <v>3.0</v>
      </c>
      <c r="L9" s="69" t="n">
        <v>0.0</v>
      </c>
      <c r="M9" s="70" t="n">
        <v>7.0</v>
      </c>
      <c r="N9" s="71" t="n">
        <v>0.0</v>
      </c>
      <c r="O9" s="71" t="n">
        <v>3.0</v>
      </c>
      <c r="P9" s="62" t="n">
        <v>10.0</v>
      </c>
      <c r="Q9" s="71" t="n">
        <v>4.0</v>
      </c>
      <c r="R9" s="91" t="n">
        <v>0.0</v>
      </c>
    </row>
    <row customFormat="1" customHeight="1" ht="15" r="10" s="40" spans="1:18" x14ac:dyDescent="0.25">
      <c r="A10" s="13" t="s">
        <v>147</v>
      </c>
      <c r="B10" s="349"/>
      <c r="C10" s="325"/>
      <c r="D10" s="64" t="s">
        <v>91</v>
      </c>
      <c r="E10" s="65" t="n">
        <v>1.0</v>
      </c>
      <c r="F10" s="66" t="n">
        <v>0.0</v>
      </c>
      <c r="G10" s="66" t="n">
        <v>0.0</v>
      </c>
      <c r="H10" s="66" t="n">
        <v>0.0</v>
      </c>
      <c r="I10" s="67" t="n">
        <v>0.0</v>
      </c>
      <c r="J10" s="66" t="n">
        <v>1.0</v>
      </c>
      <c r="K10" s="68" t="n">
        <v>0.0</v>
      </c>
      <c r="L10" s="69" t="n">
        <v>0.0</v>
      </c>
      <c r="M10" s="70" t="n">
        <v>2.0</v>
      </c>
      <c r="N10" s="71" t="n">
        <v>0.0</v>
      </c>
      <c r="O10" s="71" t="n">
        <v>0.0</v>
      </c>
      <c r="P10" s="62" t="n">
        <v>2.0</v>
      </c>
      <c r="Q10" s="71" t="n">
        <v>0.0</v>
      </c>
      <c r="R10" s="91" t="n">
        <v>0.0</v>
      </c>
    </row>
    <row customFormat="1" customHeight="1" ht="15" r="11" s="40" spans="1:18" x14ac:dyDescent="0.25">
      <c r="A11" s="13" t="s">
        <v>147</v>
      </c>
      <c r="B11" s="349"/>
      <c r="C11" s="325"/>
      <c r="D11" s="64" t="s">
        <v>92</v>
      </c>
      <c r="E11" s="65" t="n">
        <v>0.0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0.0</v>
      </c>
      <c r="K11" s="68" t="n">
        <v>0.0</v>
      </c>
      <c r="L11" s="69" t="n">
        <v>0.0</v>
      </c>
      <c r="M11" s="70" t="n">
        <v>0.0</v>
      </c>
      <c r="N11" s="71" t="n">
        <v>0.0</v>
      </c>
      <c r="O11" s="71" t="n">
        <v>0.0</v>
      </c>
      <c r="P11" s="62" t="n">
        <v>0.0</v>
      </c>
      <c r="Q11" s="71" t="n">
        <v>0.0</v>
      </c>
      <c r="R11" s="91" t="n">
        <v>0.0</v>
      </c>
    </row>
    <row customFormat="1" customHeight="1" ht="15" r="12" s="40" spans="1:18" x14ac:dyDescent="0.25">
      <c r="A12" s="13" t="s">
        <v>147</v>
      </c>
      <c r="B12" s="349"/>
      <c r="C12" s="325"/>
      <c r="D12" s="171" t="s">
        <v>93</v>
      </c>
      <c r="E12" s="65" t="n">
        <v>3.0</v>
      </c>
      <c r="F12" s="66" t="n">
        <v>0.0</v>
      </c>
      <c r="G12" s="66" t="n">
        <v>1.0</v>
      </c>
      <c r="H12" s="66" t="n">
        <v>1.0</v>
      </c>
      <c r="I12" s="67" t="n">
        <v>0.0</v>
      </c>
      <c r="J12" s="66" t="n">
        <v>4.0</v>
      </c>
      <c r="K12" s="68" t="n">
        <v>1.0</v>
      </c>
      <c r="L12" s="69" t="n">
        <v>0.0</v>
      </c>
      <c r="M12" s="70" t="n">
        <v>4.0</v>
      </c>
      <c r="N12" s="71" t="n">
        <v>0.0</v>
      </c>
      <c r="O12" s="71" t="n">
        <v>1.0</v>
      </c>
      <c r="P12" s="62" t="n">
        <v>5.0</v>
      </c>
      <c r="Q12" s="71" t="n">
        <v>1.0</v>
      </c>
      <c r="R12" s="91" t="n">
        <v>0.0</v>
      </c>
    </row>
    <row customFormat="1" customHeight="1" ht="15" r="13" s="40" spans="1:18" thickBot="1" x14ac:dyDescent="0.3">
      <c r="A13" s="73"/>
      <c r="B13" s="349"/>
      <c r="C13" s="326"/>
      <c r="D13" s="172" t="s">
        <v>13</v>
      </c>
      <c r="E13" s="75" t="n">
        <f ref="E13:R13" si="0" t="shared">SUM(E8:E12)</f>
        <v>14.0</v>
      </c>
      <c r="F13" s="76" t="n">
        <f si="0" t="shared"/>
        <v>1.0</v>
      </c>
      <c r="G13" s="76" t="n">
        <f si="0" t="shared"/>
        <v>4.0</v>
      </c>
      <c r="H13" s="76" t="n">
        <f si="0" t="shared"/>
        <v>4.0</v>
      </c>
      <c r="I13" s="78" t="n">
        <f si="0" t="shared"/>
        <v>0.0</v>
      </c>
      <c r="J13" s="79" t="n">
        <f si="0" t="shared"/>
        <v>19.0</v>
      </c>
      <c r="K13" s="80" t="n">
        <f si="0" t="shared"/>
        <v>5.0</v>
      </c>
      <c r="L13" s="81" t="n">
        <f si="0" t="shared"/>
        <v>0.0</v>
      </c>
      <c r="M13" s="82" t="n">
        <f si="0" t="shared"/>
        <v>21.0</v>
      </c>
      <c r="N13" s="83" t="n">
        <f si="0" t="shared"/>
        <v>1.0</v>
      </c>
      <c r="O13" s="83" t="n">
        <f si="0" t="shared"/>
        <v>5.0</v>
      </c>
      <c r="P13" s="52" t="n">
        <f si="0" t="shared"/>
        <v>27.0</v>
      </c>
      <c r="Q13" s="83" t="n">
        <f si="0" t="shared"/>
        <v>6.0</v>
      </c>
      <c r="R13" s="92" t="n">
        <f si="0" t="shared"/>
        <v>0.0</v>
      </c>
    </row>
    <row customFormat="1" customHeight="1" ht="15" r="14" s="40" spans="1:18" x14ac:dyDescent="0.25">
      <c r="A14" s="13" t="s">
        <v>147</v>
      </c>
      <c r="B14" s="349"/>
      <c r="C14" s="327" t="s">
        <v>57</v>
      </c>
      <c r="D14" s="89" t="s">
        <v>57</v>
      </c>
      <c r="E14" s="55" t="n">
        <v>2.0</v>
      </c>
      <c r="F14" s="56" t="n">
        <v>0.0</v>
      </c>
      <c r="G14" s="56" t="n">
        <v>1.0</v>
      </c>
      <c r="H14" s="56" t="n">
        <v>1.0</v>
      </c>
      <c r="I14" s="57" t="n">
        <v>0.0</v>
      </c>
      <c r="J14" s="58" t="n">
        <v>3.0</v>
      </c>
      <c r="K14" s="59" t="n">
        <v>1.0</v>
      </c>
      <c r="L14" s="60" t="n">
        <v>0.0</v>
      </c>
      <c r="M14" s="61" t="n">
        <v>3.0</v>
      </c>
      <c r="N14" s="62" t="n">
        <v>0.0</v>
      </c>
      <c r="O14" s="62" t="n">
        <v>2.0</v>
      </c>
      <c r="P14" s="62" t="n">
        <v>5.0</v>
      </c>
      <c r="Q14" s="62" t="n">
        <v>2.0</v>
      </c>
      <c r="R14" s="90" t="n">
        <v>0.0</v>
      </c>
    </row>
    <row customFormat="1" customHeight="1" ht="15" r="15" s="40" spans="1:18" x14ac:dyDescent="0.25">
      <c r="A15" s="13" t="s">
        <v>147</v>
      </c>
      <c r="B15" s="349"/>
      <c r="C15" s="328"/>
      <c r="D15" s="64" t="s">
        <v>94</v>
      </c>
      <c r="E15" s="65" t="n">
        <v>1.0</v>
      </c>
      <c r="F15" s="66" t="n">
        <v>0.0</v>
      </c>
      <c r="G15" s="66" t="n">
        <v>0.0</v>
      </c>
      <c r="H15" s="66" t="n">
        <v>0.0</v>
      </c>
      <c r="I15" s="67" t="n">
        <v>0.0</v>
      </c>
      <c r="J15" s="66" t="n">
        <v>1.0</v>
      </c>
      <c r="K15" s="68" t="n">
        <v>0.0</v>
      </c>
      <c r="L15" s="69" t="n">
        <v>0.0</v>
      </c>
      <c r="M15" s="70" t="n">
        <v>3.0</v>
      </c>
      <c r="N15" s="71" t="n">
        <v>0.0</v>
      </c>
      <c r="O15" s="71" t="n">
        <v>0.0</v>
      </c>
      <c r="P15" s="62" t="n">
        <v>3.0</v>
      </c>
      <c r="Q15" s="71" t="n">
        <v>0.0</v>
      </c>
      <c r="R15" s="91" t="n">
        <v>0.0</v>
      </c>
    </row>
    <row customFormat="1" customHeight="1" ht="15" r="16" s="40" spans="1:18" thickBot="1" x14ac:dyDescent="0.3">
      <c r="A16" s="73"/>
      <c r="B16" s="349"/>
      <c r="C16" s="329"/>
      <c r="D16" s="172" t="s">
        <v>13</v>
      </c>
      <c r="E16" s="75" t="n">
        <f ref="E16:R16" si="1" t="shared">SUM(E14:E15)</f>
        <v>3.0</v>
      </c>
      <c r="F16" s="76" t="n">
        <f si="1" t="shared"/>
        <v>0.0</v>
      </c>
      <c r="G16" s="76" t="n">
        <f si="1" t="shared"/>
        <v>1.0</v>
      </c>
      <c r="H16" s="76" t="n">
        <f si="1" t="shared"/>
        <v>1.0</v>
      </c>
      <c r="I16" s="78" t="n">
        <f si="1" t="shared"/>
        <v>0.0</v>
      </c>
      <c r="J16" s="79" t="n">
        <f si="1" t="shared"/>
        <v>4.0</v>
      </c>
      <c r="K16" s="80" t="n">
        <f si="1" t="shared"/>
        <v>1.0</v>
      </c>
      <c r="L16" s="81" t="n">
        <f si="1" t="shared"/>
        <v>0.0</v>
      </c>
      <c r="M16" s="82" t="n">
        <f si="1" t="shared"/>
        <v>6.0</v>
      </c>
      <c r="N16" s="83" t="n">
        <f si="1" t="shared"/>
        <v>0.0</v>
      </c>
      <c r="O16" s="83" t="n">
        <f si="1" t="shared"/>
        <v>2.0</v>
      </c>
      <c r="P16" s="52" t="n">
        <f si="1" t="shared"/>
        <v>8.0</v>
      </c>
      <c r="Q16" s="83" t="n">
        <f si="1" t="shared"/>
        <v>2.0</v>
      </c>
      <c r="R16" s="92" t="n">
        <f si="1" t="shared"/>
        <v>0.0</v>
      </c>
    </row>
    <row customFormat="1" customHeight="1" ht="15" r="17" s="40" spans="1:18" thickBot="1" x14ac:dyDescent="0.3">
      <c r="A17" s="13" t="s">
        <v>147</v>
      </c>
      <c r="B17" s="349"/>
      <c r="C17" s="86" t="s">
        <v>95</v>
      </c>
      <c r="D17" s="87" t="s">
        <v>95</v>
      </c>
      <c r="E17" s="75" t="n">
        <v>8.0</v>
      </c>
      <c r="F17" s="76" t="n">
        <v>2.0</v>
      </c>
      <c r="G17" s="76" t="n">
        <v>0.0</v>
      </c>
      <c r="H17" s="76" t="n">
        <v>0.0</v>
      </c>
      <c r="I17" s="78" t="n">
        <v>0.0</v>
      </c>
      <c r="J17" s="88" t="n">
        <v>10.0</v>
      </c>
      <c r="K17" s="80" t="n">
        <v>0.0</v>
      </c>
      <c r="L17" s="81" t="n">
        <v>1.0</v>
      </c>
      <c r="M17" s="82" t="n">
        <v>11.0</v>
      </c>
      <c r="N17" s="83" t="n">
        <v>3.0</v>
      </c>
      <c r="O17" s="83" t="n">
        <v>0.0</v>
      </c>
      <c r="P17" s="52" t="n">
        <v>14.0</v>
      </c>
      <c r="Q17" s="83" t="n">
        <v>0.0</v>
      </c>
      <c r="R17" s="92" t="n">
        <v>1.0</v>
      </c>
    </row>
    <row customFormat="1" customHeight="1" ht="15" r="18" s="40" spans="1:18" x14ac:dyDescent="0.25">
      <c r="A18" s="13" t="s">
        <v>147</v>
      </c>
      <c r="B18" s="349"/>
      <c r="C18" s="327" t="s">
        <v>58</v>
      </c>
      <c r="D18" s="89" t="s">
        <v>96</v>
      </c>
      <c r="E18" s="55" t="n">
        <v>0.0</v>
      </c>
      <c r="F18" s="56" t="n">
        <v>0.0</v>
      </c>
      <c r="G18" s="56" t="n">
        <v>0.0</v>
      </c>
      <c r="H18" s="56" t="n">
        <v>0.0</v>
      </c>
      <c r="I18" s="57" t="n">
        <v>0.0</v>
      </c>
      <c r="J18" s="58" t="n">
        <v>0.0</v>
      </c>
      <c r="K18" s="59" t="n">
        <v>0.0</v>
      </c>
      <c r="L18" s="60" t="n">
        <v>0.0</v>
      </c>
      <c r="M18" s="61" t="n">
        <v>0.0</v>
      </c>
      <c r="N18" s="62" t="n">
        <v>0.0</v>
      </c>
      <c r="O18" s="62" t="n">
        <v>0.0</v>
      </c>
      <c r="P18" s="62" t="n">
        <v>0.0</v>
      </c>
      <c r="Q18" s="62" t="n">
        <v>0.0</v>
      </c>
      <c r="R18" s="90" t="n">
        <v>0.0</v>
      </c>
    </row>
    <row customFormat="1" customHeight="1" ht="15" r="19" s="40" spans="1:18" x14ac:dyDescent="0.25">
      <c r="A19" s="13" t="s">
        <v>147</v>
      </c>
      <c r="B19" s="349"/>
      <c r="C19" s="328"/>
      <c r="D19" s="64" t="s">
        <v>58</v>
      </c>
      <c r="E19" s="65" t="n">
        <v>6.0</v>
      </c>
      <c r="F19" s="66" t="n">
        <v>0.0</v>
      </c>
      <c r="G19" s="66" t="n">
        <v>1.0</v>
      </c>
      <c r="H19" s="66" t="n">
        <v>1.0</v>
      </c>
      <c r="I19" s="67" t="n">
        <v>0.0</v>
      </c>
      <c r="J19" s="66" t="n">
        <v>7.0</v>
      </c>
      <c r="K19" s="68" t="n">
        <v>1.0</v>
      </c>
      <c r="L19" s="69" t="n">
        <v>0.0</v>
      </c>
      <c r="M19" s="70" t="n">
        <v>8.0</v>
      </c>
      <c r="N19" s="71" t="n">
        <v>0.0</v>
      </c>
      <c r="O19" s="71" t="n">
        <v>1.0</v>
      </c>
      <c r="P19" s="62" t="n">
        <v>9.0</v>
      </c>
      <c r="Q19" s="71" t="n">
        <v>1.0</v>
      </c>
      <c r="R19" s="91" t="n">
        <v>0.0</v>
      </c>
    </row>
    <row customFormat="1" customHeight="1" ht="15" r="20" s="40" spans="1:18" thickBot="1" x14ac:dyDescent="0.3">
      <c r="A20" s="73"/>
      <c r="B20" s="349"/>
      <c r="C20" s="329"/>
      <c r="D20" s="172" t="s">
        <v>13</v>
      </c>
      <c r="E20" s="75" t="n">
        <f ref="E20:R20" si="2" t="shared">SUM(E18:E19)</f>
        <v>6.0</v>
      </c>
      <c r="F20" s="76" t="n">
        <f si="2" t="shared"/>
        <v>0.0</v>
      </c>
      <c r="G20" s="76" t="n">
        <f si="2" t="shared"/>
        <v>1.0</v>
      </c>
      <c r="H20" s="76" t="n">
        <f si="2" t="shared"/>
        <v>1.0</v>
      </c>
      <c r="I20" s="78" t="n">
        <f si="2" t="shared"/>
        <v>0.0</v>
      </c>
      <c r="J20" s="79" t="n">
        <f si="2" t="shared"/>
        <v>7.0</v>
      </c>
      <c r="K20" s="80" t="n">
        <f si="2" t="shared"/>
        <v>1.0</v>
      </c>
      <c r="L20" s="81" t="n">
        <f si="2" t="shared"/>
        <v>0.0</v>
      </c>
      <c r="M20" s="82" t="n">
        <f si="2" t="shared"/>
        <v>8.0</v>
      </c>
      <c r="N20" s="83" t="n">
        <f si="2" t="shared"/>
        <v>0.0</v>
      </c>
      <c r="O20" s="83" t="n">
        <f si="2" t="shared"/>
        <v>1.0</v>
      </c>
      <c r="P20" s="52" t="n">
        <f si="2" t="shared"/>
        <v>9.0</v>
      </c>
      <c r="Q20" s="83" t="n">
        <f si="2" t="shared"/>
        <v>1.0</v>
      </c>
      <c r="R20" s="92" t="n">
        <f si="2" t="shared"/>
        <v>0.0</v>
      </c>
    </row>
    <row customFormat="1" customHeight="1" ht="15" r="21" s="40" spans="1:18" thickBot="1" x14ac:dyDescent="0.3">
      <c r="A21" s="13" t="s">
        <v>147</v>
      </c>
      <c r="B21" s="349"/>
      <c r="C21" s="173" t="s">
        <v>59</v>
      </c>
      <c r="D21" s="174" t="s">
        <v>59</v>
      </c>
      <c r="E21" s="95" t="n">
        <v>4.0</v>
      </c>
      <c r="F21" s="96" t="n">
        <v>2.0</v>
      </c>
      <c r="G21" s="96" t="n">
        <v>0.0</v>
      </c>
      <c r="H21" s="96" t="n">
        <v>0.0</v>
      </c>
      <c r="I21" s="97" t="n">
        <v>0.0</v>
      </c>
      <c r="J21" s="175" t="n">
        <v>6.0</v>
      </c>
      <c r="K21" s="98" t="n">
        <v>0.0</v>
      </c>
      <c r="L21" s="99" t="n">
        <v>0.0</v>
      </c>
      <c r="M21" s="100" t="n">
        <v>7.0</v>
      </c>
      <c r="N21" s="101" t="n">
        <v>2.0</v>
      </c>
      <c r="O21" s="101" t="n">
        <v>0.0</v>
      </c>
      <c r="P21" s="102" t="n">
        <v>9.0</v>
      </c>
      <c r="Q21" s="101" t="n">
        <v>0.0</v>
      </c>
      <c r="R21" s="103" t="n">
        <v>0.0</v>
      </c>
    </row>
    <row customFormat="1" customHeight="1" ht="16.5" r="22" s="40" spans="1:18" x14ac:dyDescent="0.25">
      <c r="B22" s="349"/>
      <c r="C22" s="351" t="s">
        <v>99</v>
      </c>
      <c r="D22" s="352"/>
      <c r="E22" s="104" t="n">
        <f ref="E22:R22" si="3" t="shared">E21+E20+E17+E16+E13</f>
        <v>35.0</v>
      </c>
      <c r="F22" s="105" t="n">
        <f si="3" t="shared"/>
        <v>5.0</v>
      </c>
      <c r="G22" s="105" t="n">
        <f si="3" t="shared"/>
        <v>6.0</v>
      </c>
      <c r="H22" s="105" t="n">
        <f si="3" t="shared"/>
        <v>6.0</v>
      </c>
      <c r="I22" s="105" t="n">
        <f si="3" t="shared"/>
        <v>0.0</v>
      </c>
      <c r="J22" s="105" t="n">
        <f si="3" t="shared"/>
        <v>46.0</v>
      </c>
      <c r="K22" s="105" t="n">
        <f si="3" t="shared"/>
        <v>7.0</v>
      </c>
      <c r="L22" s="106" t="n">
        <f si="3" t="shared"/>
        <v>1.0</v>
      </c>
      <c r="M22" s="104" t="n">
        <f si="3" t="shared"/>
        <v>53.0</v>
      </c>
      <c r="N22" s="105" t="n">
        <f si="3" t="shared"/>
        <v>6.0</v>
      </c>
      <c r="O22" s="105" t="n">
        <f si="3" t="shared"/>
        <v>8.0</v>
      </c>
      <c r="P22" s="105" t="n">
        <f si="3" t="shared"/>
        <v>67.0</v>
      </c>
      <c r="Q22" s="105" t="n">
        <f si="3" t="shared"/>
        <v>9.0</v>
      </c>
      <c r="R22" s="106" t="n">
        <f si="3" t="shared"/>
        <v>1.0</v>
      </c>
    </row>
    <row customFormat="1" customHeight="1" ht="15" r="23" s="40" spans="1:18" thickBot="1" x14ac:dyDescent="0.3">
      <c r="B23" s="350"/>
      <c r="C23" s="332" t="s">
        <v>100</v>
      </c>
      <c r="D23" s="333"/>
      <c r="E23" s="274" t="n">
        <f>IF(ISERROR(E22/(E22+F22+G22)),0,(E22/(E22+F22+G22)))</f>
        <v>0.7608695652173914</v>
      </c>
      <c r="F23" s="275" t="n">
        <f>IF(ISERROR(F22/(E22+F22+G22)),0,(F22/(E22+F22+G22)))</f>
        <v>0.10869565217391304</v>
      </c>
      <c r="G23" s="276" t="n">
        <f>IF(1-E23-F23=1,IF(G22=0,0,1),1-E23-F23)</f>
        <v>0.13043478260869562</v>
      </c>
      <c r="H23" s="276" t="n">
        <f>IF(ISERROR(H22/G22),0,(H22/G22))</f>
        <v>1.0</v>
      </c>
      <c r="I23" s="276" t="n">
        <f>IF(1-H23=1,IF(I22=0,0,1),1-H23)</f>
        <v>0.0</v>
      </c>
      <c r="J23" s="276"/>
      <c r="K23" s="276" t="n">
        <f>IF(ISERROR(K22/J22),0,K22/J22)</f>
        <v>0.15217391304347827</v>
      </c>
      <c r="L23" s="277" t="n">
        <f>IF(ISERROR(L22/J22),0,(L22/J22))</f>
        <v>0.021739130434782608</v>
      </c>
      <c r="M23" s="274" t="n">
        <f>IF(ISERROR(M22/P22),0,(M22/P22))</f>
        <v>0.7910447761194029</v>
      </c>
      <c r="N23" s="276" t="n">
        <f>IF(ISERROR(N22/P22),0,(N22/P22))</f>
        <v>0.08955223880597014</v>
      </c>
      <c r="O23" s="276" t="n">
        <f>IF(1-M23-N23=1,IF(O22=0,0,1),1-M23-N23)</f>
        <v>0.11940298507462692</v>
      </c>
      <c r="P23" s="276"/>
      <c r="Q23" s="276" t="n">
        <f>IF(ISERROR(Q22/P22),0,(Q22/P22))</f>
        <v>0.13432835820895522</v>
      </c>
      <c r="R23" s="278" t="n">
        <f>IF(ISERROR(R22/P22),0,(R22/P22))</f>
        <v>0.014925373134328358</v>
      </c>
    </row>
    <row customFormat="1" ht="15.75" r="24" s="40" spans="1:18" thickBot="1" x14ac:dyDescent="0.3">
      <c r="A24" s="40" t="s">
        <v>147</v>
      </c>
    </row>
    <row customFormat="1" customHeight="1" ht="26.2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5"/>
      <c r="J25" s="25"/>
      <c r="K25" s="25" t="s">
        <v>145</v>
      </c>
      <c r="L25" s="25"/>
      <c r="M25" s="25"/>
      <c r="N25" s="25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r="31" s="40" spans="1:18" x14ac:dyDescent="0.25">
      <c r="A31" s="13" t="s">
        <v>147</v>
      </c>
      <c r="B31" s="349" t="s">
        <v>55</v>
      </c>
      <c r="C31" s="325" t="s">
        <v>56</v>
      </c>
      <c r="D31" s="54" t="s">
        <v>89</v>
      </c>
      <c r="E31" s="55" t="n">
        <v>16.0</v>
      </c>
      <c r="F31" s="56" t="n">
        <v>2.0</v>
      </c>
      <c r="G31" s="56" t="n">
        <v>4.0</v>
      </c>
      <c r="H31" s="56" t="n">
        <v>3.0</v>
      </c>
      <c r="I31" s="57" t="n">
        <v>1.0</v>
      </c>
      <c r="J31" s="56" t="n">
        <v>22.0</v>
      </c>
      <c r="K31" s="59" t="n">
        <v>2.0</v>
      </c>
      <c r="L31" s="60" t="n">
        <v>4.0</v>
      </c>
      <c r="M31" s="61" t="n">
        <v>20.0</v>
      </c>
      <c r="N31" s="62" t="n">
        <v>2.0</v>
      </c>
      <c r="O31" s="62" t="n">
        <v>6.0</v>
      </c>
      <c r="P31" s="62" t="n">
        <v>28.0</v>
      </c>
      <c r="Q31" s="62" t="n">
        <v>3.0</v>
      </c>
      <c r="R31" s="90" t="n">
        <v>4.0</v>
      </c>
    </row>
    <row customFormat="1" r="32" s="40" spans="1:18" x14ac:dyDescent="0.25">
      <c r="A32" s="13" t="s">
        <v>147</v>
      </c>
      <c r="B32" s="349"/>
      <c r="C32" s="325"/>
      <c r="D32" s="64" t="s">
        <v>90</v>
      </c>
      <c r="E32" s="65" t="n">
        <v>4.0</v>
      </c>
      <c r="F32" s="66" t="n">
        <v>1.0</v>
      </c>
      <c r="G32" s="66" t="n">
        <v>0.0</v>
      </c>
      <c r="H32" s="66" t="n">
        <v>0.0</v>
      </c>
      <c r="I32" s="67" t="n">
        <v>0.0</v>
      </c>
      <c r="J32" s="66" t="n">
        <v>5.0</v>
      </c>
      <c r="K32" s="68" t="n">
        <v>0.0</v>
      </c>
      <c r="L32" s="69" t="n">
        <v>0.0</v>
      </c>
      <c r="M32" s="70" t="n">
        <v>6.0</v>
      </c>
      <c r="N32" s="71" t="n">
        <v>3.0</v>
      </c>
      <c r="O32" s="71" t="n">
        <v>0.0</v>
      </c>
      <c r="P32" s="62" t="n">
        <v>9.0</v>
      </c>
      <c r="Q32" s="71" t="n">
        <v>0.0</v>
      </c>
      <c r="R32" s="91" t="n">
        <v>0.0</v>
      </c>
    </row>
    <row customFormat="1" r="33" s="40" spans="1:18" x14ac:dyDescent="0.25">
      <c r="A33" s="13" t="s">
        <v>147</v>
      </c>
      <c r="B33" s="349"/>
      <c r="C33" s="325"/>
      <c r="D33" s="64" t="s">
        <v>91</v>
      </c>
      <c r="E33" s="65" t="n">
        <v>2.0</v>
      </c>
      <c r="F33" s="66" t="n">
        <v>0.0</v>
      </c>
      <c r="G33" s="66" t="n">
        <v>0.0</v>
      </c>
      <c r="H33" s="66" t="n">
        <v>0.0</v>
      </c>
      <c r="I33" s="67" t="n">
        <v>0.0</v>
      </c>
      <c r="J33" s="66" t="n">
        <v>2.0</v>
      </c>
      <c r="K33" s="68" t="n">
        <v>0.0</v>
      </c>
      <c r="L33" s="69" t="n">
        <v>0.0</v>
      </c>
      <c r="M33" s="70" t="n">
        <v>2.0</v>
      </c>
      <c r="N33" s="71" t="n">
        <v>0.0</v>
      </c>
      <c r="O33" s="71" t="n">
        <v>0.0</v>
      </c>
      <c r="P33" s="62" t="n">
        <v>2.0</v>
      </c>
      <c r="Q33" s="71" t="n">
        <v>0.0</v>
      </c>
      <c r="R33" s="91" t="n">
        <v>0.0</v>
      </c>
    </row>
    <row customFormat="1" r="34" s="40" spans="1:18" x14ac:dyDescent="0.25">
      <c r="A34" s="13" t="s">
        <v>147</v>
      </c>
      <c r="B34" s="349"/>
      <c r="C34" s="325"/>
      <c r="D34" s="64" t="s">
        <v>92</v>
      </c>
      <c r="E34" s="65" t="n">
        <v>0.0</v>
      </c>
      <c r="F34" s="66" t="n">
        <v>0.0</v>
      </c>
      <c r="G34" s="66" t="n">
        <v>0.0</v>
      </c>
      <c r="H34" s="66" t="n">
        <v>0.0</v>
      </c>
      <c r="I34" s="67" t="n">
        <v>0.0</v>
      </c>
      <c r="J34" s="66" t="n">
        <v>0.0</v>
      </c>
      <c r="K34" s="68" t="n">
        <v>0.0</v>
      </c>
      <c r="L34" s="69" t="n">
        <v>0.0</v>
      </c>
      <c r="M34" s="70" t="n">
        <v>0.0</v>
      </c>
      <c r="N34" s="71" t="n">
        <v>0.0</v>
      </c>
      <c r="O34" s="71" t="n">
        <v>0.0</v>
      </c>
      <c r="P34" s="62" t="n">
        <v>0.0</v>
      </c>
      <c r="Q34" s="71" t="n">
        <v>0.0</v>
      </c>
      <c r="R34" s="91" t="n">
        <v>0.0</v>
      </c>
    </row>
    <row customFormat="1" r="35" s="40" spans="1:18" x14ac:dyDescent="0.25">
      <c r="A35" s="13" t="s">
        <v>147</v>
      </c>
      <c r="B35" s="349"/>
      <c r="C35" s="325"/>
      <c r="D35" s="171" t="s">
        <v>93</v>
      </c>
      <c r="E35" s="65" t="n">
        <v>5.0</v>
      </c>
      <c r="F35" s="66" t="n">
        <v>1.0</v>
      </c>
      <c r="G35" s="66" t="n">
        <v>1.0</v>
      </c>
      <c r="H35" s="66" t="n">
        <v>1.0</v>
      </c>
      <c r="I35" s="67" t="n">
        <v>0.0</v>
      </c>
      <c r="J35" s="66" t="n">
        <v>7.0</v>
      </c>
      <c r="K35" s="68" t="n">
        <v>2.0</v>
      </c>
      <c r="L35" s="69" t="n">
        <v>1.0</v>
      </c>
      <c r="M35" s="70" t="n">
        <v>6.0</v>
      </c>
      <c r="N35" s="71" t="n">
        <v>1.0</v>
      </c>
      <c r="O35" s="71" t="n">
        <v>3.0</v>
      </c>
      <c r="P35" s="62" t="n">
        <v>10.0</v>
      </c>
      <c r="Q35" s="71" t="n">
        <v>4.0</v>
      </c>
      <c r="R35" s="91" t="n">
        <v>1.0</v>
      </c>
    </row>
    <row customFormat="1" ht="15.75" r="36" s="40" spans="1:18" thickBot="1" x14ac:dyDescent="0.3">
      <c r="A36" s="73"/>
      <c r="B36" s="349"/>
      <c r="C36" s="326"/>
      <c r="D36" s="172" t="s">
        <v>13</v>
      </c>
      <c r="E36" s="75" t="n">
        <f ref="E36:R36" si="4" t="shared">SUM(E31:E35)</f>
        <v>27.0</v>
      </c>
      <c r="F36" s="76" t="n">
        <f si="4" t="shared"/>
        <v>4.0</v>
      </c>
      <c r="G36" s="76" t="n">
        <f si="4" t="shared"/>
        <v>5.0</v>
      </c>
      <c r="H36" s="76" t="n">
        <f si="4" t="shared"/>
        <v>4.0</v>
      </c>
      <c r="I36" s="78" t="n">
        <f si="4" t="shared"/>
        <v>1.0</v>
      </c>
      <c r="J36" s="79" t="n">
        <f si="4" t="shared"/>
        <v>36.0</v>
      </c>
      <c r="K36" s="80" t="n">
        <f si="4" t="shared"/>
        <v>4.0</v>
      </c>
      <c r="L36" s="81" t="n">
        <f si="4" t="shared"/>
        <v>5.0</v>
      </c>
      <c r="M36" s="82" t="n">
        <f si="4" t="shared"/>
        <v>34.0</v>
      </c>
      <c r="N36" s="83" t="n">
        <f si="4" t="shared"/>
        <v>6.0</v>
      </c>
      <c r="O36" s="83" t="n">
        <f si="4" t="shared"/>
        <v>9.0</v>
      </c>
      <c r="P36" s="52" t="n">
        <f si="4" t="shared"/>
        <v>49.0</v>
      </c>
      <c r="Q36" s="83" t="n">
        <f si="4" t="shared"/>
        <v>7.0</v>
      </c>
      <c r="R36" s="92" t="n">
        <f si="4" t="shared"/>
        <v>5.0</v>
      </c>
    </row>
    <row customFormat="1" r="37" s="40" spans="1:18" x14ac:dyDescent="0.25">
      <c r="A37" s="13" t="s">
        <v>147</v>
      </c>
      <c r="B37" s="349"/>
      <c r="C37" s="327" t="s">
        <v>57</v>
      </c>
      <c r="D37" s="89" t="s">
        <v>57</v>
      </c>
      <c r="E37" s="55" t="n">
        <v>24.0</v>
      </c>
      <c r="F37" s="56" t="n">
        <v>2.0</v>
      </c>
      <c r="G37" s="56" t="n">
        <v>3.0</v>
      </c>
      <c r="H37" s="56" t="n">
        <v>3.0</v>
      </c>
      <c r="I37" s="57" t="n">
        <v>0.0</v>
      </c>
      <c r="J37" s="58" t="n">
        <v>29.0</v>
      </c>
      <c r="K37" s="59" t="n">
        <v>2.0</v>
      </c>
      <c r="L37" s="60" t="n">
        <v>1.0</v>
      </c>
      <c r="M37" s="61" t="n">
        <v>33.0</v>
      </c>
      <c r="N37" s="62" t="n">
        <v>3.0</v>
      </c>
      <c r="O37" s="62" t="n">
        <v>3.0</v>
      </c>
      <c r="P37" s="62" t="n">
        <v>39.0</v>
      </c>
      <c r="Q37" s="62" t="n">
        <v>2.0</v>
      </c>
      <c r="R37" s="90" t="n">
        <v>1.0</v>
      </c>
    </row>
    <row customFormat="1" r="38" s="40" spans="1:18" x14ac:dyDescent="0.25">
      <c r="A38" s="13" t="s">
        <v>147</v>
      </c>
      <c r="B38" s="349"/>
      <c r="C38" s="328"/>
      <c r="D38" s="64" t="s">
        <v>94</v>
      </c>
      <c r="E38" s="65" t="n">
        <v>7.0</v>
      </c>
      <c r="F38" s="66" t="n">
        <v>0.0</v>
      </c>
      <c r="G38" s="66" t="n">
        <v>1.0</v>
      </c>
      <c r="H38" s="66" t="n">
        <v>1.0</v>
      </c>
      <c r="I38" s="67" t="n">
        <v>0.0</v>
      </c>
      <c r="J38" s="66" t="n">
        <v>8.0</v>
      </c>
      <c r="K38" s="68" t="n">
        <v>1.0</v>
      </c>
      <c r="L38" s="69" t="n">
        <v>2.0</v>
      </c>
      <c r="M38" s="70" t="n">
        <v>10.0</v>
      </c>
      <c r="N38" s="71" t="n">
        <v>0.0</v>
      </c>
      <c r="O38" s="71" t="n">
        <v>2.0</v>
      </c>
      <c r="P38" s="62" t="n">
        <v>12.0</v>
      </c>
      <c r="Q38" s="71" t="n">
        <v>2.0</v>
      </c>
      <c r="R38" s="91" t="n">
        <v>2.0</v>
      </c>
    </row>
    <row customFormat="1" ht="15.75" r="39" s="40" spans="1:18" thickBot="1" x14ac:dyDescent="0.3">
      <c r="A39" s="73"/>
      <c r="B39" s="349"/>
      <c r="C39" s="329"/>
      <c r="D39" s="172" t="s">
        <v>13</v>
      </c>
      <c r="E39" s="75" t="n">
        <f ref="E39:R39" si="5" t="shared">SUM(E37:E38)</f>
        <v>31.0</v>
      </c>
      <c r="F39" s="76" t="n">
        <f si="5" t="shared"/>
        <v>2.0</v>
      </c>
      <c r="G39" s="76" t="n">
        <f si="5" t="shared"/>
        <v>4.0</v>
      </c>
      <c r="H39" s="76" t="n">
        <f si="5" t="shared"/>
        <v>4.0</v>
      </c>
      <c r="I39" s="78" t="n">
        <f si="5" t="shared"/>
        <v>0.0</v>
      </c>
      <c r="J39" s="79" t="n">
        <f si="5" t="shared"/>
        <v>37.0</v>
      </c>
      <c r="K39" s="80" t="n">
        <f si="5" t="shared"/>
        <v>3.0</v>
      </c>
      <c r="L39" s="81" t="n">
        <f si="5" t="shared"/>
        <v>3.0</v>
      </c>
      <c r="M39" s="82" t="n">
        <f si="5" t="shared"/>
        <v>43.0</v>
      </c>
      <c r="N39" s="83" t="n">
        <f si="5" t="shared"/>
        <v>3.0</v>
      </c>
      <c r="O39" s="83" t="n">
        <f si="5" t="shared"/>
        <v>5.0</v>
      </c>
      <c r="P39" s="52" t="n">
        <f si="5" t="shared"/>
        <v>51.0</v>
      </c>
      <c r="Q39" s="83" t="n">
        <f si="5" t="shared"/>
        <v>4.0</v>
      </c>
      <c r="R39" s="92" t="n">
        <f si="5" t="shared"/>
        <v>3.0</v>
      </c>
    </row>
    <row customFormat="1" ht="15.75" r="40" s="40" spans="1:18" thickBot="1" x14ac:dyDescent="0.3">
      <c r="A40" s="13" t="s">
        <v>147</v>
      </c>
      <c r="B40" s="349"/>
      <c r="C40" s="86" t="s">
        <v>95</v>
      </c>
      <c r="D40" s="87" t="s">
        <v>95</v>
      </c>
      <c r="E40" s="75" t="n">
        <v>23.0</v>
      </c>
      <c r="F40" s="76" t="n">
        <v>3.0</v>
      </c>
      <c r="G40" s="76" t="n">
        <v>1.0</v>
      </c>
      <c r="H40" s="76" t="n">
        <v>1.0</v>
      </c>
      <c r="I40" s="78" t="n">
        <v>0.0</v>
      </c>
      <c r="J40" s="88" t="n">
        <v>27.0</v>
      </c>
      <c r="K40" s="80" t="n">
        <v>0.0</v>
      </c>
      <c r="L40" s="81" t="n">
        <v>4.0</v>
      </c>
      <c r="M40" s="82" t="n">
        <v>37.0</v>
      </c>
      <c r="N40" s="83" t="n">
        <v>3.0</v>
      </c>
      <c r="O40" s="83" t="n">
        <v>3.0</v>
      </c>
      <c r="P40" s="52" t="n">
        <v>43.0</v>
      </c>
      <c r="Q40" s="83" t="n">
        <v>0.0</v>
      </c>
      <c r="R40" s="92" t="n">
        <v>6.0</v>
      </c>
    </row>
    <row customFormat="1" r="41" s="40" spans="1:18" x14ac:dyDescent="0.25">
      <c r="A41" s="13" t="s">
        <v>147</v>
      </c>
      <c r="B41" s="349"/>
      <c r="C41" s="327" t="s">
        <v>58</v>
      </c>
      <c r="D41" s="89" t="s">
        <v>96</v>
      </c>
      <c r="E41" s="55" t="n">
        <v>4.0</v>
      </c>
      <c r="F41" s="56" t="n">
        <v>2.0</v>
      </c>
      <c r="G41" s="56" t="n">
        <v>0.0</v>
      </c>
      <c r="H41" s="56" t="n">
        <v>0.0</v>
      </c>
      <c r="I41" s="57" t="n">
        <v>0.0</v>
      </c>
      <c r="J41" s="58" t="n">
        <v>6.0</v>
      </c>
      <c r="K41" s="59" t="n">
        <v>0.0</v>
      </c>
      <c r="L41" s="60" t="n">
        <v>0.0</v>
      </c>
      <c r="M41" s="61" t="n">
        <v>6.0</v>
      </c>
      <c r="N41" s="62" t="n">
        <v>4.0</v>
      </c>
      <c r="O41" s="62" t="n">
        <v>0.0</v>
      </c>
      <c r="P41" s="62" t="n">
        <v>10.0</v>
      </c>
      <c r="Q41" s="62" t="n">
        <v>0.0</v>
      </c>
      <c r="R41" s="90" t="n">
        <v>0.0</v>
      </c>
    </row>
    <row customFormat="1" r="42" s="40" spans="1:18" x14ac:dyDescent="0.25">
      <c r="A42" s="13" t="s">
        <v>147</v>
      </c>
      <c r="B42" s="349"/>
      <c r="C42" s="328"/>
      <c r="D42" s="64" t="s">
        <v>58</v>
      </c>
      <c r="E42" s="65" t="n">
        <v>21.0</v>
      </c>
      <c r="F42" s="66" t="n">
        <v>1.0</v>
      </c>
      <c r="G42" s="66" t="n">
        <v>2.0</v>
      </c>
      <c r="H42" s="66" t="n">
        <v>2.0</v>
      </c>
      <c r="I42" s="67" t="n">
        <v>0.0</v>
      </c>
      <c r="J42" s="66" t="n">
        <v>24.0</v>
      </c>
      <c r="K42" s="68" t="n">
        <v>2.0</v>
      </c>
      <c r="L42" s="69" t="n">
        <v>1.0</v>
      </c>
      <c r="M42" s="70" t="n">
        <v>31.0</v>
      </c>
      <c r="N42" s="71" t="n">
        <v>3.0</v>
      </c>
      <c r="O42" s="71" t="n">
        <v>4.0</v>
      </c>
      <c r="P42" s="62" t="n">
        <v>38.0</v>
      </c>
      <c r="Q42" s="71" t="n">
        <v>4.0</v>
      </c>
      <c r="R42" s="91" t="n">
        <v>2.0</v>
      </c>
    </row>
    <row customFormat="1" ht="15.75" r="43" s="40" spans="1:18" thickBot="1" x14ac:dyDescent="0.3">
      <c r="A43" s="73"/>
      <c r="B43" s="349"/>
      <c r="C43" s="329"/>
      <c r="D43" s="172" t="s">
        <v>13</v>
      </c>
      <c r="E43" s="75" t="n">
        <f ref="E43:R43" si="6" t="shared">SUM(E41:E42)</f>
        <v>25.0</v>
      </c>
      <c r="F43" s="76" t="n">
        <f si="6" t="shared"/>
        <v>3.0</v>
      </c>
      <c r="G43" s="76" t="n">
        <f si="6" t="shared"/>
        <v>2.0</v>
      </c>
      <c r="H43" s="76" t="n">
        <f si="6" t="shared"/>
        <v>2.0</v>
      </c>
      <c r="I43" s="78" t="n">
        <f si="6" t="shared"/>
        <v>0.0</v>
      </c>
      <c r="J43" s="79" t="n">
        <f si="6" t="shared"/>
        <v>30.0</v>
      </c>
      <c r="K43" s="80" t="n">
        <f si="6" t="shared"/>
        <v>2.0</v>
      </c>
      <c r="L43" s="81" t="n">
        <f si="6" t="shared"/>
        <v>1.0</v>
      </c>
      <c r="M43" s="82" t="n">
        <f si="6" t="shared"/>
        <v>37.0</v>
      </c>
      <c r="N43" s="83" t="n">
        <f si="6" t="shared"/>
        <v>7.0</v>
      </c>
      <c r="O43" s="83" t="n">
        <f si="6" t="shared"/>
        <v>4.0</v>
      </c>
      <c r="P43" s="52" t="n">
        <f si="6" t="shared"/>
        <v>48.0</v>
      </c>
      <c r="Q43" s="83" t="n">
        <f si="6" t="shared"/>
        <v>4.0</v>
      </c>
      <c r="R43" s="92" t="n">
        <f si="6" t="shared"/>
        <v>2.0</v>
      </c>
    </row>
    <row customFormat="1" ht="15.75" r="44" s="40" spans="1:18" thickBot="1" x14ac:dyDescent="0.3">
      <c r="A44" s="13" t="s">
        <v>147</v>
      </c>
      <c r="B44" s="349"/>
      <c r="C44" s="173" t="s">
        <v>59</v>
      </c>
      <c r="D44" s="174" t="s">
        <v>59</v>
      </c>
      <c r="E44" s="95" t="n">
        <v>32.0</v>
      </c>
      <c r="F44" s="96" t="n">
        <v>13.0</v>
      </c>
      <c r="G44" s="96" t="n">
        <v>1.0</v>
      </c>
      <c r="H44" s="96" t="n">
        <v>1.0</v>
      </c>
      <c r="I44" s="97" t="n">
        <v>0.0</v>
      </c>
      <c r="J44" s="175" t="n">
        <v>46.0</v>
      </c>
      <c r="K44" s="98" t="n">
        <v>1.0</v>
      </c>
      <c r="L44" s="99" t="n">
        <v>2.0</v>
      </c>
      <c r="M44" s="100" t="n">
        <v>47.0</v>
      </c>
      <c r="N44" s="101" t="n">
        <v>18.0</v>
      </c>
      <c r="O44" s="101" t="n">
        <v>1.0</v>
      </c>
      <c r="P44" s="102" t="n">
        <v>66.0</v>
      </c>
      <c r="Q44" s="101" t="n">
        <v>1.0</v>
      </c>
      <c r="R44" s="103" t="n">
        <v>2.0</v>
      </c>
    </row>
    <row customFormat="1" r="45" s="40" spans="1:18" x14ac:dyDescent="0.25">
      <c r="B45" s="349"/>
      <c r="C45" s="351" t="s">
        <v>99</v>
      </c>
      <c r="D45" s="352"/>
      <c r="E45" s="104" t="n">
        <f ref="E45:R45" si="7" t="shared">E44+E43+E40+E39+E36</f>
        <v>138.0</v>
      </c>
      <c r="F45" s="105" t="n">
        <f si="7" t="shared"/>
        <v>25.0</v>
      </c>
      <c r="G45" s="105" t="n">
        <f si="7" t="shared"/>
        <v>13.0</v>
      </c>
      <c r="H45" s="105" t="n">
        <f si="7" t="shared"/>
        <v>12.0</v>
      </c>
      <c r="I45" s="105" t="n">
        <f si="7" t="shared"/>
        <v>1.0</v>
      </c>
      <c r="J45" s="105" t="n">
        <f si="7" t="shared"/>
        <v>176.0</v>
      </c>
      <c r="K45" s="105" t="n">
        <f si="7" t="shared"/>
        <v>10.0</v>
      </c>
      <c r="L45" s="106" t="n">
        <f si="7" t="shared"/>
        <v>15.0</v>
      </c>
      <c r="M45" s="104" t="n">
        <f si="7" t="shared"/>
        <v>198.0</v>
      </c>
      <c r="N45" s="105" t="n">
        <f si="7" t="shared"/>
        <v>37.0</v>
      </c>
      <c r="O45" s="105" t="n">
        <f si="7" t="shared"/>
        <v>22.0</v>
      </c>
      <c r="P45" s="105" t="n">
        <f si="7" t="shared"/>
        <v>257.0</v>
      </c>
      <c r="Q45" s="105" t="n">
        <f si="7" t="shared"/>
        <v>16.0</v>
      </c>
      <c r="R45" s="106" t="n">
        <f si="7" t="shared"/>
        <v>18.0</v>
      </c>
    </row>
    <row customFormat="1" ht="15.75" r="46" s="40" spans="1:18" thickBot="1" x14ac:dyDescent="0.3">
      <c r="B46" s="350"/>
      <c r="C46" s="332" t="s">
        <v>100</v>
      </c>
      <c r="D46" s="333"/>
      <c r="E46" s="274" t="n">
        <f>IF(ISERROR(E45/(E45+F45+G45)),0,(E45/(E45+F45+G45)))</f>
        <v>0.7840909090909091</v>
      </c>
      <c r="F46" s="275" t="n">
        <f>IF(ISERROR(F45/(E45+F45+G45)),0,(F45/(E45+F45+G45)))</f>
        <v>0.14204545454545456</v>
      </c>
      <c r="G46" s="276" t="n">
        <f>IF(1-E46-F46=1,IF(G45=0,0,1),1-E46-F46)</f>
        <v>0.07386363636363638</v>
      </c>
      <c r="H46" s="276" t="n">
        <f>IF(ISERROR(H45/G45),0,(H45/G45))</f>
        <v>0.9230769230769231</v>
      </c>
      <c r="I46" s="276" t="n">
        <f>IF(1-H46,IF(I45=0,0,1),1-H46)</f>
        <v>1.0</v>
      </c>
      <c r="J46" s="276"/>
      <c r="K46" s="276" t="n">
        <f>IF(ISERROR(K45/J45),0,(K45/J45))</f>
        <v>0.056818181818181816</v>
      </c>
      <c r="L46" s="277" t="n">
        <f>IF(ISERROR(L45/J45),0,(L45/J45))</f>
        <v>0.08522727272727272</v>
      </c>
      <c r="M46" s="274" t="n">
        <f>IF(ISERROR(M45/P45),0,(M45/P45))</f>
        <v>0.7704280155642024</v>
      </c>
      <c r="N46" s="276" t="n">
        <f>IF(ISERROR(N45/P45),0,(N45/P45))</f>
        <v>0.14396887159533073</v>
      </c>
      <c r="O46" s="276" t="n">
        <f>IF(1-M46-N46=1,IF(O45=0,0,1),1-M46-N46)</f>
        <v>0.0856031128404669</v>
      </c>
      <c r="P46" s="276"/>
      <c r="Q46" s="276" t="n">
        <f>IF(ISERROR(Q45/P45),0,(Q45/P45))</f>
        <v>0.0622568093385214</v>
      </c>
      <c r="R46" s="278" t="n">
        <f>IF(ISERROR(R45/P45),0,(R45/P45))</f>
        <v>0.07003891050583658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B31:B46"/>
    <mergeCell ref="C31:C36"/>
    <mergeCell ref="C37:C39"/>
    <mergeCell ref="C41:C43"/>
    <mergeCell ref="C45:D45"/>
    <mergeCell ref="C46:D46"/>
    <mergeCell ref="M27:R27"/>
    <mergeCell ref="E28:E29"/>
    <mergeCell ref="F28:F29"/>
    <mergeCell ref="G28:G29"/>
    <mergeCell ref="H28:I28"/>
    <mergeCell ref="J28:J29"/>
    <mergeCell ref="K28:L28"/>
    <mergeCell ref="M28:M29"/>
    <mergeCell ref="N28:N29"/>
    <mergeCell ref="O28:O29"/>
    <mergeCell ref="P28:P29"/>
    <mergeCell ref="Q28:R28"/>
    <mergeCell ref="B2:H2"/>
    <mergeCell ref="B25:H25"/>
    <mergeCell ref="B27:B30"/>
    <mergeCell ref="C27:C30"/>
    <mergeCell ref="D27:D30"/>
    <mergeCell ref="E27:L27"/>
    <mergeCell ref="Q5:R5"/>
    <mergeCell ref="B8:B23"/>
    <mergeCell ref="C8:C13"/>
    <mergeCell ref="C14:C16"/>
    <mergeCell ref="C18:C20"/>
    <mergeCell ref="C22:D22"/>
    <mergeCell ref="C23:D23"/>
    <mergeCell ref="H5:I5"/>
    <mergeCell ref="B4:B7"/>
    <mergeCell ref="C4:C7"/>
    <mergeCell ref="D4:D7"/>
    <mergeCell ref="E4:L4"/>
    <mergeCell ref="M4:R4"/>
    <mergeCell ref="E5:E6"/>
    <mergeCell ref="F5:F6"/>
    <mergeCell ref="G5:G6"/>
    <mergeCell ref="P5:P6"/>
    <mergeCell ref="J5:J6"/>
    <mergeCell ref="K5:L5"/>
    <mergeCell ref="M5:M6"/>
    <mergeCell ref="N5:N6"/>
    <mergeCell ref="O5:O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</worksheet>
</file>

<file path=xl/worksheets/sheet5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1" spans="1:18" thickBot="1" x14ac:dyDescent="0.3">
      <c r="B1" s="2"/>
      <c r="C1" s="3"/>
      <c r="D1" s="3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53" t="s">
        <v>24</v>
      </c>
      <c r="C8" s="42" t="s">
        <v>25</v>
      </c>
      <c r="D8" s="43" t="s">
        <v>25</v>
      </c>
      <c r="E8" s="44" t="n">
        <v>5.0</v>
      </c>
      <c r="F8" s="45" t="n">
        <v>1.0</v>
      </c>
      <c r="G8" s="45" t="n">
        <v>0.0</v>
      </c>
      <c r="H8" s="45" t="n">
        <v>0.0</v>
      </c>
      <c r="I8" s="46" t="n">
        <v>0.0</v>
      </c>
      <c r="J8" s="47" t="n">
        <v>6.0</v>
      </c>
      <c r="K8" s="48" t="n">
        <v>0.0</v>
      </c>
      <c r="L8" s="49" t="n">
        <v>1.0</v>
      </c>
      <c r="M8" s="50" t="n">
        <v>6.0</v>
      </c>
      <c r="N8" s="51" t="n">
        <v>3.0</v>
      </c>
      <c r="O8" s="51" t="n">
        <v>0.0</v>
      </c>
      <c r="P8" s="52" t="n">
        <v>9.0</v>
      </c>
      <c r="Q8" s="51" t="n">
        <v>0.0</v>
      </c>
      <c r="R8" s="53" t="n">
        <v>1.0</v>
      </c>
    </row>
    <row customFormat="1" ht="15.75" r="9" s="40" spans="1:18" thickBot="1" x14ac:dyDescent="0.3">
      <c r="A9" s="13" t="s">
        <v>147</v>
      </c>
      <c r="B9" s="349"/>
      <c r="C9" s="177" t="s">
        <v>26</v>
      </c>
      <c r="D9" s="93" t="s">
        <v>26</v>
      </c>
      <c r="E9" s="44" t="n">
        <v>7.0</v>
      </c>
      <c r="F9" s="45" t="n">
        <v>2.0</v>
      </c>
      <c r="G9" s="45" t="n">
        <v>1.0</v>
      </c>
      <c r="H9" s="45" t="n">
        <v>1.0</v>
      </c>
      <c r="I9" s="46" t="n">
        <v>0.0</v>
      </c>
      <c r="J9" s="88" t="n">
        <v>10.0</v>
      </c>
      <c r="K9" s="48" t="n">
        <v>1.0</v>
      </c>
      <c r="L9" s="49" t="n">
        <v>0.0</v>
      </c>
      <c r="M9" s="50" t="n">
        <v>8.0</v>
      </c>
      <c r="N9" s="51" t="n">
        <v>2.0</v>
      </c>
      <c r="O9" s="51" t="n">
        <v>1.0</v>
      </c>
      <c r="P9" s="84" t="n">
        <v>11.0</v>
      </c>
      <c r="Q9" s="51" t="n">
        <v>1.0</v>
      </c>
      <c r="R9" s="53" t="n">
        <v>0.0</v>
      </c>
    </row>
    <row customFormat="1" r="10" s="40" spans="1:18" x14ac:dyDescent="0.25">
      <c r="A10" s="13" t="s">
        <v>147</v>
      </c>
      <c r="B10" s="349"/>
      <c r="C10" s="354" t="s">
        <v>27</v>
      </c>
      <c r="D10" s="89" t="s">
        <v>27</v>
      </c>
      <c r="E10" s="55" t="n">
        <v>20.0</v>
      </c>
      <c r="F10" s="56" t="n">
        <v>4.0</v>
      </c>
      <c r="G10" s="56" t="n">
        <v>3.0</v>
      </c>
      <c r="H10" s="56" t="n">
        <v>3.0</v>
      </c>
      <c r="I10" s="57" t="n">
        <v>0.0</v>
      </c>
      <c r="J10" s="58" t="n">
        <v>27.0</v>
      </c>
      <c r="K10" s="59" t="n">
        <v>2.0</v>
      </c>
      <c r="L10" s="60" t="n">
        <v>1.0</v>
      </c>
      <c r="M10" s="61" t="n">
        <v>23.0</v>
      </c>
      <c r="N10" s="62" t="n">
        <v>5.0</v>
      </c>
      <c r="O10" s="62" t="n">
        <v>4.0</v>
      </c>
      <c r="P10" s="71" t="n">
        <v>32.0</v>
      </c>
      <c r="Q10" s="62" t="n">
        <v>3.0</v>
      </c>
      <c r="R10" s="63" t="n">
        <v>1.0</v>
      </c>
    </row>
    <row customFormat="1" r="11" s="40" spans="1:18" x14ac:dyDescent="0.25">
      <c r="A11" s="13" t="s">
        <v>147</v>
      </c>
      <c r="B11" s="349"/>
      <c r="C11" s="325"/>
      <c r="D11" s="64" t="s">
        <v>72</v>
      </c>
      <c r="E11" s="65" t="n">
        <v>3.0</v>
      </c>
      <c r="F11" s="66" t="n">
        <v>0.0</v>
      </c>
      <c r="G11" s="66" t="n">
        <v>0.0</v>
      </c>
      <c r="H11" s="66" t="n">
        <v>0.0</v>
      </c>
      <c r="I11" s="67" t="n">
        <v>0.0</v>
      </c>
      <c r="J11" s="66" t="n">
        <v>3.0</v>
      </c>
      <c r="K11" s="68" t="n">
        <v>0.0</v>
      </c>
      <c r="L11" s="69" t="n">
        <v>0.0</v>
      </c>
      <c r="M11" s="70" t="n">
        <v>3.0</v>
      </c>
      <c r="N11" s="71" t="n">
        <v>0.0</v>
      </c>
      <c r="O11" s="71" t="n">
        <v>0.0</v>
      </c>
      <c r="P11" s="62" t="n">
        <v>3.0</v>
      </c>
      <c r="Q11" s="71" t="n">
        <v>0.0</v>
      </c>
      <c r="R11" s="72" t="n">
        <v>0.0</v>
      </c>
    </row>
    <row customFormat="1" ht="15.75" r="12" s="40" spans="1:18" thickBot="1" x14ac:dyDescent="0.3">
      <c r="A12" s="73"/>
      <c r="B12" s="349"/>
      <c r="C12" s="326"/>
      <c r="D12" s="74" t="s">
        <v>13</v>
      </c>
      <c r="E12" s="75" t="n">
        <f ref="E12:R12" si="0" t="shared">SUM(E10:E11)</f>
        <v>23.0</v>
      </c>
      <c r="F12" s="76" t="n">
        <f si="0" t="shared"/>
        <v>4.0</v>
      </c>
      <c r="G12" s="76" t="n">
        <f si="0" t="shared"/>
        <v>3.0</v>
      </c>
      <c r="H12" s="76" t="n">
        <f si="0" t="shared"/>
        <v>3.0</v>
      </c>
      <c r="I12" s="78" t="n">
        <f si="0" t="shared"/>
        <v>0.0</v>
      </c>
      <c r="J12" s="79" t="n">
        <f si="0" t="shared"/>
        <v>30.0</v>
      </c>
      <c r="K12" s="80" t="n">
        <f si="0" t="shared"/>
        <v>2.0</v>
      </c>
      <c r="L12" s="81" t="n">
        <f si="0" t="shared"/>
        <v>1.0</v>
      </c>
      <c r="M12" s="82" t="n">
        <f si="0" t="shared"/>
        <v>26.0</v>
      </c>
      <c r="N12" s="83" t="n">
        <f si="0" t="shared"/>
        <v>5.0</v>
      </c>
      <c r="O12" s="83" t="n">
        <f si="0" t="shared"/>
        <v>4.0</v>
      </c>
      <c r="P12" s="52" t="n">
        <f si="0" t="shared"/>
        <v>35.0</v>
      </c>
      <c r="Q12" s="83" t="n">
        <f si="0" t="shared"/>
        <v>3.0</v>
      </c>
      <c r="R12" s="85" t="n">
        <f si="0" t="shared"/>
        <v>1.0</v>
      </c>
    </row>
    <row customFormat="1" r="13" s="40" spans="1:18" x14ac:dyDescent="0.25">
      <c r="A13" s="13" t="s">
        <v>147</v>
      </c>
      <c r="B13" s="349"/>
      <c r="C13" s="327" t="s">
        <v>28</v>
      </c>
      <c r="D13" s="178" t="s">
        <v>28</v>
      </c>
      <c r="E13" s="55" t="n">
        <v>9.0</v>
      </c>
      <c r="F13" s="56" t="n">
        <v>3.0</v>
      </c>
      <c r="G13" s="56" t="n">
        <v>1.0</v>
      </c>
      <c r="H13" s="56" t="n">
        <v>1.0</v>
      </c>
      <c r="I13" s="57" t="n">
        <v>0.0</v>
      </c>
      <c r="J13" s="58" t="n">
        <v>13.0</v>
      </c>
      <c r="K13" s="59" t="n">
        <v>1.0</v>
      </c>
      <c r="L13" s="60" t="n">
        <v>0.0</v>
      </c>
      <c r="M13" s="61" t="n">
        <v>11.0</v>
      </c>
      <c r="N13" s="62" t="n">
        <v>4.0</v>
      </c>
      <c r="O13" s="62" t="n">
        <v>1.0</v>
      </c>
      <c r="P13" s="62" t="n">
        <v>16.0</v>
      </c>
      <c r="Q13" s="62" t="n">
        <v>1.0</v>
      </c>
      <c r="R13" s="63" t="n">
        <v>0.0</v>
      </c>
    </row>
    <row customFormat="1" r="14" s="40" spans="1:18" x14ac:dyDescent="0.25">
      <c r="A14" s="13" t="s">
        <v>147</v>
      </c>
      <c r="B14" s="349"/>
      <c r="C14" s="328"/>
      <c r="D14" s="64" t="s">
        <v>73</v>
      </c>
      <c r="E14" s="65" t="n">
        <v>6.0</v>
      </c>
      <c r="F14" s="66" t="n">
        <v>2.0</v>
      </c>
      <c r="G14" s="66" t="n">
        <v>0.0</v>
      </c>
      <c r="H14" s="66" t="n">
        <v>0.0</v>
      </c>
      <c r="I14" s="67" t="n">
        <v>0.0</v>
      </c>
      <c r="J14" s="66" t="n">
        <v>8.0</v>
      </c>
      <c r="K14" s="68" t="n">
        <v>0.0</v>
      </c>
      <c r="L14" s="69" t="n">
        <v>1.0</v>
      </c>
      <c r="M14" s="70" t="n">
        <v>8.0</v>
      </c>
      <c r="N14" s="71" t="n">
        <v>3.0</v>
      </c>
      <c r="O14" s="71" t="n">
        <v>0.0</v>
      </c>
      <c r="P14" s="62" t="n">
        <v>11.0</v>
      </c>
      <c r="Q14" s="71" t="n">
        <v>0.0</v>
      </c>
      <c r="R14" s="72" t="n">
        <v>1.0</v>
      </c>
    </row>
    <row customFormat="1" ht="15.75" r="15" s="40" spans="1:18" thickBot="1" x14ac:dyDescent="0.3">
      <c r="A15" s="73"/>
      <c r="B15" s="349"/>
      <c r="C15" s="328"/>
      <c r="D15" s="94" t="s">
        <v>13</v>
      </c>
      <c r="E15" s="95" t="n">
        <f ref="E15:R15" si="1" t="shared">SUM(E13:E14)</f>
        <v>15.0</v>
      </c>
      <c r="F15" s="96" t="n">
        <f si="1" t="shared"/>
        <v>5.0</v>
      </c>
      <c r="G15" s="96" t="n">
        <f si="1" t="shared"/>
        <v>1.0</v>
      </c>
      <c r="H15" s="96" t="n">
        <f si="1" t="shared"/>
        <v>1.0</v>
      </c>
      <c r="I15" s="97" t="n">
        <f si="1" t="shared"/>
        <v>0.0</v>
      </c>
      <c r="J15" s="76" t="n">
        <f si="1" t="shared"/>
        <v>21.0</v>
      </c>
      <c r="K15" s="98" t="n">
        <f si="1" t="shared"/>
        <v>1.0</v>
      </c>
      <c r="L15" s="99" t="n">
        <f si="1" t="shared"/>
        <v>1.0</v>
      </c>
      <c r="M15" s="100" t="n">
        <f si="1" t="shared"/>
        <v>19.0</v>
      </c>
      <c r="N15" s="101" t="n">
        <f si="1" t="shared"/>
        <v>7.0</v>
      </c>
      <c r="O15" s="101" t="n">
        <f si="1" t="shared"/>
        <v>1.0</v>
      </c>
      <c r="P15" s="102" t="n">
        <f si="1" t="shared"/>
        <v>27.0</v>
      </c>
      <c r="Q15" s="101" t="n">
        <f si="1" t="shared"/>
        <v>1.0</v>
      </c>
      <c r="R15" s="179" t="n">
        <f si="1" t="shared"/>
        <v>1.0</v>
      </c>
    </row>
    <row customFormat="1" ht="15.75" r="16" s="40" spans="1:18" thickBot="1" x14ac:dyDescent="0.3">
      <c r="A16" s="13" t="s">
        <v>147</v>
      </c>
      <c r="B16" s="349"/>
      <c r="C16" s="180" t="s">
        <v>29</v>
      </c>
      <c r="D16" s="181" t="s">
        <v>29</v>
      </c>
      <c r="E16" s="182" t="n">
        <v>2.0</v>
      </c>
      <c r="F16" s="183" t="n">
        <v>0.0</v>
      </c>
      <c r="G16" s="183" t="n">
        <v>0.0</v>
      </c>
      <c r="H16" s="183" t="n">
        <v>0.0</v>
      </c>
      <c r="I16" s="183" t="n">
        <v>0.0</v>
      </c>
      <c r="J16" s="183" t="n">
        <v>2.0</v>
      </c>
      <c r="K16" s="183" t="n">
        <v>0.0</v>
      </c>
      <c r="L16" s="184" t="n">
        <v>0.0</v>
      </c>
      <c r="M16" s="182" t="n">
        <v>4.0</v>
      </c>
      <c r="N16" s="183" t="n">
        <v>0.0</v>
      </c>
      <c r="O16" s="183" t="n">
        <v>0.0</v>
      </c>
      <c r="P16" s="183" t="n">
        <v>4.0</v>
      </c>
      <c r="Q16" s="183" t="n">
        <v>0.0</v>
      </c>
      <c r="R16" s="184" t="n">
        <v>0.0</v>
      </c>
    </row>
    <row customFormat="1" customHeight="1" ht="16.5" r="17" s="40" spans="1:18" x14ac:dyDescent="0.25">
      <c r="B17" s="349"/>
      <c r="C17" s="355" t="s">
        <v>99</v>
      </c>
      <c r="D17" s="356"/>
      <c r="E17" s="104" t="n">
        <f ref="E17:R17" si="2" t="shared">E16+E15+E12+E9+E8</f>
        <v>52.0</v>
      </c>
      <c r="F17" s="105" t="n">
        <f si="2" t="shared"/>
        <v>12.0</v>
      </c>
      <c r="G17" s="105" t="n">
        <f si="2" t="shared"/>
        <v>5.0</v>
      </c>
      <c r="H17" s="105" t="n">
        <f si="2" t="shared"/>
        <v>5.0</v>
      </c>
      <c r="I17" s="105" t="n">
        <f si="2" t="shared"/>
        <v>0.0</v>
      </c>
      <c r="J17" s="105" t="n">
        <f si="2" t="shared"/>
        <v>69.0</v>
      </c>
      <c r="K17" s="105" t="n">
        <f si="2" t="shared"/>
        <v>4.0</v>
      </c>
      <c r="L17" s="106" t="n">
        <f si="2" t="shared"/>
        <v>3.0</v>
      </c>
      <c r="M17" s="104" t="n">
        <f si="2" t="shared"/>
        <v>63.0</v>
      </c>
      <c r="N17" s="105" t="n">
        <f si="2" t="shared"/>
        <v>17.0</v>
      </c>
      <c r="O17" s="105" t="n">
        <f si="2" t="shared"/>
        <v>6.0</v>
      </c>
      <c r="P17" s="105" t="n">
        <f si="2" t="shared"/>
        <v>86.0</v>
      </c>
      <c r="Q17" s="105" t="n">
        <f si="2" t="shared"/>
        <v>5.0</v>
      </c>
      <c r="R17" s="106" t="n">
        <f si="2" t="shared"/>
        <v>3.0</v>
      </c>
    </row>
    <row customFormat="1" ht="15.75" r="18" s="40" spans="1:18" thickBot="1" x14ac:dyDescent="0.3">
      <c r="B18" s="350"/>
      <c r="C18" s="344" t="s">
        <v>100</v>
      </c>
      <c r="D18" s="357"/>
      <c r="E18" s="274" t="n">
        <f>IF(ISERROR(E17/(E17+F17+G17)),0,(E17/(E17+F17+G17)))</f>
        <v>0.7536231884057971</v>
      </c>
      <c r="F18" s="275" t="n">
        <f>IF(ISERROR(F17/(E17+F17+G17)),0,(F17/(E17+F17+G17)))</f>
        <v>0.17391304347826086</v>
      </c>
      <c r="G18" s="276" t="n">
        <f>IF(1-E18-F18=1,IF(G17=0,0,1),1-E18-F18)</f>
        <v>0.07246376811594202</v>
      </c>
      <c r="H18" s="276" t="n">
        <f>IF(ISERROR(H17/G17),0,(H17/G17))</f>
        <v>1.0</v>
      </c>
      <c r="I18" s="276" t="n">
        <f>IF(1-H18=1,IF(I17=0,0,1),1-H18)</f>
        <v>0.0</v>
      </c>
      <c r="J18" s="276"/>
      <c r="K18" s="276" t="n">
        <f>IF(ISERROR(K17/J17),0,K17/J17)</f>
        <v>0.057971014492753624</v>
      </c>
      <c r="L18" s="277" t="n">
        <f>IF(ISERROR(L17/J17),0,L17/J17)</f>
        <v>0.043478260869565216</v>
      </c>
      <c r="M18" s="274" t="n">
        <f>IF(ISERROR(M17/P17),0,M17/P17)</f>
        <v>0.7325581395348837</v>
      </c>
      <c r="N18" s="276" t="n">
        <f>IF(ISERROR(N17/P17),0,N17/P17)</f>
        <v>0.19767441860465115</v>
      </c>
      <c r="O18" s="276" t="n">
        <f>IF(1-M18-N18=1,IF(O17=0,0,1),1-M18-N18)</f>
        <v>0.06976744186046516</v>
      </c>
      <c r="P18" s="276"/>
      <c r="Q18" s="276" t="n">
        <f>IF(ISERROR(Q17/P17),0,(Q17/P17))</f>
        <v>0.05813953488372093</v>
      </c>
      <c r="R18" s="278" t="n">
        <f>IF(ISERROR(R17/P17),0,R17/P17)</f>
        <v>0.03488372093023256</v>
      </c>
    </row>
    <row customFormat="1" ht="15.75" r="19" s="40" spans="1:18" thickBot="1" x14ac:dyDescent="0.3">
      <c r="A19" s="40" t="s">
        <v>147</v>
      </c>
    </row>
    <row customFormat="1" customHeight="1" ht="24" r="20" s="40" spans="1:18" thickBot="1" x14ac:dyDescent="0.3"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/>
    <row customFormat="1" ht="15.75" r="22" s="40" spans="1:18" thickBot="1" x14ac:dyDescent="0.3"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176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53" t="s">
        <v>24</v>
      </c>
      <c r="C26" s="42" t="s">
        <v>25</v>
      </c>
      <c r="D26" s="43" t="s">
        <v>25</v>
      </c>
      <c r="E26" s="44" t="n">
        <v>24.0</v>
      </c>
      <c r="F26" s="45" t="n">
        <v>6.0</v>
      </c>
      <c r="G26" s="45" t="n">
        <v>2.0</v>
      </c>
      <c r="H26" s="45" t="n">
        <v>1.0</v>
      </c>
      <c r="I26" s="46" t="n">
        <v>1.0</v>
      </c>
      <c r="J26" s="47" t="n">
        <v>32.0</v>
      </c>
      <c r="K26" s="48" t="n">
        <v>2.0</v>
      </c>
      <c r="L26" s="49" t="n">
        <v>4.0</v>
      </c>
      <c r="M26" s="50" t="n">
        <v>29.0</v>
      </c>
      <c r="N26" s="51" t="n">
        <v>12.0</v>
      </c>
      <c r="O26" s="51" t="n">
        <v>2.0</v>
      </c>
      <c r="P26" s="52" t="n">
        <v>43.0</v>
      </c>
      <c r="Q26" s="51" t="n">
        <v>2.0</v>
      </c>
      <c r="R26" s="53" t="n">
        <v>4.0</v>
      </c>
    </row>
    <row customFormat="1" ht="15.75" r="27" s="40" spans="1:18" thickBot="1" x14ac:dyDescent="0.3">
      <c r="A27" s="13" t="s">
        <v>147</v>
      </c>
      <c r="B27" s="349"/>
      <c r="C27" s="177" t="s">
        <v>26</v>
      </c>
      <c r="D27" s="93" t="s">
        <v>26</v>
      </c>
      <c r="E27" s="44" t="n">
        <v>14.0</v>
      </c>
      <c r="F27" s="45" t="n">
        <v>3.0</v>
      </c>
      <c r="G27" s="45" t="n">
        <v>1.0</v>
      </c>
      <c r="H27" s="45" t="n">
        <v>0.0</v>
      </c>
      <c r="I27" s="46" t="n">
        <v>1.0</v>
      </c>
      <c r="J27" s="88" t="n">
        <v>18.0</v>
      </c>
      <c r="K27" s="48" t="n">
        <v>0.0</v>
      </c>
      <c r="L27" s="49" t="n">
        <v>2.0</v>
      </c>
      <c r="M27" s="50" t="n">
        <v>17.0</v>
      </c>
      <c r="N27" s="51" t="n">
        <v>3.0</v>
      </c>
      <c r="O27" s="51" t="n">
        <v>1.0</v>
      </c>
      <c r="P27" s="84" t="n">
        <v>21.0</v>
      </c>
      <c r="Q27" s="51" t="n">
        <v>0.0</v>
      </c>
      <c r="R27" s="53" t="n">
        <v>2.0</v>
      </c>
    </row>
    <row customFormat="1" r="28" s="40" spans="1:18" x14ac:dyDescent="0.25">
      <c r="A28" s="13" t="s">
        <v>147</v>
      </c>
      <c r="B28" s="349"/>
      <c r="C28" s="354" t="s">
        <v>27</v>
      </c>
      <c r="D28" s="89" t="s">
        <v>27</v>
      </c>
      <c r="E28" s="55" t="n">
        <v>39.0</v>
      </c>
      <c r="F28" s="56" t="n">
        <v>3.0</v>
      </c>
      <c r="G28" s="56" t="n">
        <v>3.0</v>
      </c>
      <c r="H28" s="56" t="n">
        <v>3.0</v>
      </c>
      <c r="I28" s="57" t="n">
        <v>0.0</v>
      </c>
      <c r="J28" s="58" t="n">
        <v>45.0</v>
      </c>
      <c r="K28" s="59" t="n">
        <v>3.0</v>
      </c>
      <c r="L28" s="60" t="n">
        <v>1.0</v>
      </c>
      <c r="M28" s="61" t="n">
        <v>55.0</v>
      </c>
      <c r="N28" s="62" t="n">
        <v>6.0</v>
      </c>
      <c r="O28" s="62" t="n">
        <v>7.0</v>
      </c>
      <c r="P28" s="71" t="n">
        <v>68.0</v>
      </c>
      <c r="Q28" s="62" t="n">
        <v>7.0</v>
      </c>
      <c r="R28" s="63" t="n">
        <v>1.0</v>
      </c>
    </row>
    <row customFormat="1" r="29" s="40" spans="1:18" x14ac:dyDescent="0.25">
      <c r="A29" s="13" t="s">
        <v>147</v>
      </c>
      <c r="B29" s="349"/>
      <c r="C29" s="325"/>
      <c r="D29" s="64" t="s">
        <v>72</v>
      </c>
      <c r="E29" s="65" t="n">
        <v>5.0</v>
      </c>
      <c r="F29" s="66" t="n">
        <v>1.0</v>
      </c>
      <c r="G29" s="66" t="n">
        <v>0.0</v>
      </c>
      <c r="H29" s="66" t="n">
        <v>0.0</v>
      </c>
      <c r="I29" s="67" t="n">
        <v>0.0</v>
      </c>
      <c r="J29" s="66" t="n">
        <v>6.0</v>
      </c>
      <c r="K29" s="68" t="n">
        <v>0.0</v>
      </c>
      <c r="L29" s="69" t="n">
        <v>1.0</v>
      </c>
      <c r="M29" s="70" t="n">
        <v>7.0</v>
      </c>
      <c r="N29" s="71" t="n">
        <v>2.0</v>
      </c>
      <c r="O29" s="71" t="n">
        <v>0.0</v>
      </c>
      <c r="P29" s="62" t="n">
        <v>9.0</v>
      </c>
      <c r="Q29" s="71" t="n">
        <v>0.0</v>
      </c>
      <c r="R29" s="72" t="n">
        <v>2.0</v>
      </c>
    </row>
    <row customFormat="1" ht="15.75" r="30" s="40" spans="1:18" thickBot="1" x14ac:dyDescent="0.3">
      <c r="A30" s="73"/>
      <c r="B30" s="349"/>
      <c r="C30" s="326"/>
      <c r="D30" s="74" t="s">
        <v>13</v>
      </c>
      <c r="E30" s="75" t="n">
        <f ref="E30:R30" si="3" t="shared">SUM(E28:E29)</f>
        <v>44.0</v>
      </c>
      <c r="F30" s="76" t="n">
        <f si="3" t="shared"/>
        <v>4.0</v>
      </c>
      <c r="G30" s="76" t="n">
        <f si="3" t="shared"/>
        <v>3.0</v>
      </c>
      <c r="H30" s="76" t="n">
        <f si="3" t="shared"/>
        <v>3.0</v>
      </c>
      <c r="I30" s="78" t="n">
        <f si="3" t="shared"/>
        <v>0.0</v>
      </c>
      <c r="J30" s="79" t="n">
        <f si="3" t="shared"/>
        <v>51.0</v>
      </c>
      <c r="K30" s="80" t="n">
        <f si="3" t="shared"/>
        <v>3.0</v>
      </c>
      <c r="L30" s="81" t="n">
        <f si="3" t="shared"/>
        <v>2.0</v>
      </c>
      <c r="M30" s="82" t="n">
        <f si="3" t="shared"/>
        <v>62.0</v>
      </c>
      <c r="N30" s="83" t="n">
        <f si="3" t="shared"/>
        <v>8.0</v>
      </c>
      <c r="O30" s="83" t="n">
        <f si="3" t="shared"/>
        <v>7.0</v>
      </c>
      <c r="P30" s="52" t="n">
        <f si="3" t="shared"/>
        <v>77.0</v>
      </c>
      <c r="Q30" s="83" t="n">
        <f si="3" t="shared"/>
        <v>7.0</v>
      </c>
      <c r="R30" s="85" t="n">
        <f si="3" t="shared"/>
        <v>3.0</v>
      </c>
    </row>
    <row customFormat="1" r="31" s="40" spans="1:18" x14ac:dyDescent="0.25">
      <c r="A31" s="13" t="s">
        <v>147</v>
      </c>
      <c r="B31" s="349"/>
      <c r="C31" s="327" t="s">
        <v>28</v>
      </c>
      <c r="D31" s="178" t="s">
        <v>28</v>
      </c>
      <c r="E31" s="55" t="n">
        <v>59.0</v>
      </c>
      <c r="F31" s="56" t="n">
        <v>10.0</v>
      </c>
      <c r="G31" s="56" t="n">
        <v>3.0</v>
      </c>
      <c r="H31" s="56" t="n">
        <v>3.0</v>
      </c>
      <c r="I31" s="57" t="n">
        <v>0.0</v>
      </c>
      <c r="J31" s="58" t="n">
        <v>72.0</v>
      </c>
      <c r="K31" s="59" t="n">
        <v>1.0</v>
      </c>
      <c r="L31" s="60" t="n">
        <v>4.0</v>
      </c>
      <c r="M31" s="61" t="n">
        <v>81.0</v>
      </c>
      <c r="N31" s="62" t="n">
        <v>10.0</v>
      </c>
      <c r="O31" s="62" t="n">
        <v>3.0</v>
      </c>
      <c r="P31" s="62" t="n">
        <v>94.0</v>
      </c>
      <c r="Q31" s="62" t="n">
        <v>1.0</v>
      </c>
      <c r="R31" s="63" t="n">
        <v>4.0</v>
      </c>
    </row>
    <row customFormat="1" r="32" s="40" spans="1:18" x14ac:dyDescent="0.25">
      <c r="A32" s="13" t="s">
        <v>147</v>
      </c>
      <c r="B32" s="349"/>
      <c r="C32" s="328"/>
      <c r="D32" s="64" t="s">
        <v>73</v>
      </c>
      <c r="E32" s="65" t="n">
        <v>17.0</v>
      </c>
      <c r="F32" s="66" t="n">
        <v>2.0</v>
      </c>
      <c r="G32" s="66" t="n">
        <v>4.0</v>
      </c>
      <c r="H32" s="66" t="n">
        <v>2.0</v>
      </c>
      <c r="I32" s="67" t="n">
        <v>2.0</v>
      </c>
      <c r="J32" s="66" t="n">
        <v>23.0</v>
      </c>
      <c r="K32" s="68" t="n">
        <v>0.0</v>
      </c>
      <c r="L32" s="69" t="n">
        <v>3.0</v>
      </c>
      <c r="M32" s="70" t="n">
        <v>20.0</v>
      </c>
      <c r="N32" s="71" t="n">
        <v>3.0</v>
      </c>
      <c r="O32" s="71" t="n">
        <v>4.0</v>
      </c>
      <c r="P32" s="62" t="n">
        <v>27.0</v>
      </c>
      <c r="Q32" s="71" t="n">
        <v>0.0</v>
      </c>
      <c r="R32" s="72" t="n">
        <v>3.0</v>
      </c>
    </row>
    <row customFormat="1" ht="15.75" r="33" s="40" spans="1:18" thickBot="1" x14ac:dyDescent="0.3">
      <c r="A33" s="73"/>
      <c r="B33" s="349"/>
      <c r="C33" s="328"/>
      <c r="D33" s="94" t="s">
        <v>13</v>
      </c>
      <c r="E33" s="95" t="n">
        <f ref="E33:R33" si="4" t="shared">SUM(E31:E32)</f>
        <v>76.0</v>
      </c>
      <c r="F33" s="96" t="n">
        <f si="4" t="shared"/>
        <v>12.0</v>
      </c>
      <c r="G33" s="96" t="n">
        <f si="4" t="shared"/>
        <v>7.0</v>
      </c>
      <c r="H33" s="96" t="n">
        <f si="4" t="shared"/>
        <v>5.0</v>
      </c>
      <c r="I33" s="97" t="n">
        <f si="4" t="shared"/>
        <v>2.0</v>
      </c>
      <c r="J33" s="76" t="n">
        <f si="4" t="shared"/>
        <v>95.0</v>
      </c>
      <c r="K33" s="98" t="n">
        <f si="4" t="shared"/>
        <v>1.0</v>
      </c>
      <c r="L33" s="99" t="n">
        <f si="4" t="shared"/>
        <v>7.0</v>
      </c>
      <c r="M33" s="100" t="n">
        <f si="4" t="shared"/>
        <v>101.0</v>
      </c>
      <c r="N33" s="101" t="n">
        <f si="4" t="shared"/>
        <v>13.0</v>
      </c>
      <c r="O33" s="101" t="n">
        <f si="4" t="shared"/>
        <v>7.0</v>
      </c>
      <c r="P33" s="102" t="n">
        <f si="4" t="shared"/>
        <v>121.0</v>
      </c>
      <c r="Q33" s="101" t="n">
        <f si="4" t="shared"/>
        <v>1.0</v>
      </c>
      <c r="R33" s="179" t="n">
        <f si="4" t="shared"/>
        <v>7.0</v>
      </c>
    </row>
    <row customFormat="1" ht="15.75" r="34" s="40" spans="1:18" thickBot="1" x14ac:dyDescent="0.3">
      <c r="A34" s="13" t="s">
        <v>147</v>
      </c>
      <c r="B34" s="349"/>
      <c r="C34" s="180" t="s">
        <v>29</v>
      </c>
      <c r="D34" s="181" t="s">
        <v>29</v>
      </c>
      <c r="E34" s="182" t="n">
        <v>12.0</v>
      </c>
      <c r="F34" s="183" t="n">
        <v>2.0</v>
      </c>
      <c r="G34" s="183" t="n">
        <v>1.0</v>
      </c>
      <c r="H34" s="183" t="n">
        <v>1.0</v>
      </c>
      <c r="I34" s="183" t="n">
        <v>0.0</v>
      </c>
      <c r="J34" s="183" t="n">
        <v>15.0</v>
      </c>
      <c r="K34" s="183" t="n">
        <v>1.0</v>
      </c>
      <c r="L34" s="184" t="n">
        <v>1.0</v>
      </c>
      <c r="M34" s="182" t="n">
        <v>15.0</v>
      </c>
      <c r="N34" s="183" t="n">
        <v>2.0</v>
      </c>
      <c r="O34" s="183" t="n">
        <v>1.0</v>
      </c>
      <c r="P34" s="183" t="n">
        <v>18.0</v>
      </c>
      <c r="Q34" s="183" t="n">
        <v>1.0</v>
      </c>
      <c r="R34" s="184" t="n">
        <v>2.0</v>
      </c>
    </row>
    <row customFormat="1" r="35" s="40" spans="1:18" x14ac:dyDescent="0.25">
      <c r="B35" s="349"/>
      <c r="C35" s="355" t="s">
        <v>99</v>
      </c>
      <c r="D35" s="356"/>
      <c r="E35" s="104" t="n">
        <f ref="E35:R35" si="5" t="shared">E34+E33+E30+E27+E26</f>
        <v>170.0</v>
      </c>
      <c r="F35" s="105" t="n">
        <f si="5" t="shared"/>
        <v>27.0</v>
      </c>
      <c r="G35" s="105" t="n">
        <f si="5" t="shared"/>
        <v>14.0</v>
      </c>
      <c r="H35" s="105" t="n">
        <f si="5" t="shared"/>
        <v>10.0</v>
      </c>
      <c r="I35" s="105" t="n">
        <f si="5" t="shared"/>
        <v>4.0</v>
      </c>
      <c r="J35" s="105" t="n">
        <f si="5" t="shared"/>
        <v>211.0</v>
      </c>
      <c r="K35" s="105" t="n">
        <f si="5" t="shared"/>
        <v>7.0</v>
      </c>
      <c r="L35" s="106" t="n">
        <f si="5" t="shared"/>
        <v>16.0</v>
      </c>
      <c r="M35" s="104" t="n">
        <f si="5" t="shared"/>
        <v>224.0</v>
      </c>
      <c r="N35" s="105" t="n">
        <f si="5" t="shared"/>
        <v>38.0</v>
      </c>
      <c r="O35" s="105" t="n">
        <f si="5" t="shared"/>
        <v>18.0</v>
      </c>
      <c r="P35" s="105" t="n">
        <f si="5" t="shared"/>
        <v>280.0</v>
      </c>
      <c r="Q35" s="105" t="n">
        <f si="5" t="shared"/>
        <v>11.0</v>
      </c>
      <c r="R35" s="106" t="n">
        <f si="5" t="shared"/>
        <v>18.0</v>
      </c>
    </row>
    <row customFormat="1" ht="15.75" r="36" s="40" spans="1:18" thickBot="1" x14ac:dyDescent="0.3">
      <c r="B36" s="350"/>
      <c r="C36" s="344" t="s">
        <v>100</v>
      </c>
      <c r="D36" s="357"/>
      <c r="E36" s="274" t="n">
        <f>IF(ISERROR(E35/(E35+F35+G35)),0,E35/(E35+F35+G35))</f>
        <v>0.8056872037914692</v>
      </c>
      <c r="F36" s="275" t="n">
        <f>IF(ISERROR(F35/(E35+F35+G35)),0,F35/(E35+F35+G35))</f>
        <v>0.12796208530805686</v>
      </c>
      <c r="G36" s="276" t="n">
        <f>IF(1-E36-F36=1,IF(G35=0,0,1),1-E36-F36)</f>
        <v>0.06635071090047395</v>
      </c>
      <c r="H36" s="276" t="n">
        <f>IF(ISERROR(H35/G35),0,H35/G35)</f>
        <v>0.7142857142857143</v>
      </c>
      <c r="I36" s="276" t="n">
        <f>IF(1-H36=1,IF(I35=0,0,1),1-H36)</f>
        <v>0.2857142857142857</v>
      </c>
      <c r="J36" s="276"/>
      <c r="K36" s="276" t="n">
        <f>IF(ISERROR(K35/J35),0,K35/J35)</f>
        <v>0.03317535545023697</v>
      </c>
      <c r="L36" s="277" t="n">
        <f>IF(ISERROR(L35/J35),0,L35/J35)</f>
        <v>0.07582938388625593</v>
      </c>
      <c r="M36" s="274" t="n">
        <f>IF(ISERROR(M35/P35),0,M35/P35)</f>
        <v>0.8</v>
      </c>
      <c r="N36" s="276" t="n">
        <f>IF(ISERROR(N35/P35),0,N35/P35)</f>
        <v>0.1357142857142857</v>
      </c>
      <c r="O36" s="276" t="n">
        <f>IF(1-M36-N36=1,IF(O35=0,0,1),1-M36-N36)</f>
        <v>0.06428571428571425</v>
      </c>
      <c r="P36" s="276"/>
      <c r="Q36" s="276" t="n">
        <f>IF(ISERROR(Q35/P35),0,Q35/P35)</f>
        <v>0.039285714285714285</v>
      </c>
      <c r="R36" s="278" t="n">
        <f>IF(ISERROR(R35/P35),0,R35/P35)</f>
        <v>0.06428571428571428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6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5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ht="15.75" r="1" spans="1:18" thickBot="1" x14ac:dyDescent="0.3">
      <c r="B1" s="9"/>
      <c r="C1" s="10"/>
      <c r="D1" s="10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customHeight="1" ht="15" r="8" s="40" spans="1:18" x14ac:dyDescent="0.25">
      <c r="A8" s="13" t="s">
        <v>147</v>
      </c>
      <c r="B8" s="358" t="s">
        <v>47</v>
      </c>
      <c r="C8" s="339" t="s">
        <v>48</v>
      </c>
      <c r="D8" s="112" t="s">
        <v>48</v>
      </c>
      <c r="E8" s="153" t="n">
        <v>4.0</v>
      </c>
      <c r="F8" s="154" t="n">
        <v>0.0</v>
      </c>
      <c r="G8" s="154" t="n">
        <v>1.0</v>
      </c>
      <c r="H8" s="154" t="n">
        <v>1.0</v>
      </c>
      <c r="I8" s="155" t="n">
        <v>0.0</v>
      </c>
      <c r="J8" s="154" t="n">
        <v>5.0</v>
      </c>
      <c r="K8" s="156" t="n">
        <v>1.0</v>
      </c>
      <c r="L8" s="157" t="n">
        <v>0.0</v>
      </c>
      <c r="M8" s="158" t="n">
        <v>6.0</v>
      </c>
      <c r="N8" s="159" t="n">
        <v>0.0</v>
      </c>
      <c r="O8" s="159" t="n">
        <v>1.0</v>
      </c>
      <c r="P8" s="62" t="n">
        <v>7.0</v>
      </c>
      <c r="Q8" s="185" t="n">
        <v>1.0</v>
      </c>
      <c r="R8" s="185" t="n">
        <v>0.0</v>
      </c>
    </row>
    <row customFormat="1" customHeight="1" ht="15" r="9" s="40" spans="1:18" x14ac:dyDescent="0.25">
      <c r="A9" s="13" t="s">
        <v>147</v>
      </c>
      <c r="B9" s="359"/>
      <c r="C9" s="339"/>
      <c r="D9" s="121" t="s">
        <v>83</v>
      </c>
      <c r="E9" s="122" t="n">
        <v>1.0</v>
      </c>
      <c r="F9" s="123" t="n">
        <v>0.0</v>
      </c>
      <c r="G9" s="123" t="n">
        <v>0.0</v>
      </c>
      <c r="H9" s="123" t="n">
        <v>0.0</v>
      </c>
      <c r="I9" s="124" t="n">
        <v>0.0</v>
      </c>
      <c r="J9" s="123" t="n">
        <v>1.0</v>
      </c>
      <c r="K9" s="125" t="n">
        <v>0.0</v>
      </c>
      <c r="L9" s="126" t="n">
        <v>0.0</v>
      </c>
      <c r="M9" s="127" t="n">
        <v>1.0</v>
      </c>
      <c r="N9" s="128" t="n">
        <v>0.0</v>
      </c>
      <c r="O9" s="128" t="n">
        <v>0.0</v>
      </c>
      <c r="P9" s="62" t="n">
        <v>1.0</v>
      </c>
      <c r="Q9" s="129" t="n">
        <v>0.0</v>
      </c>
      <c r="R9" s="129" t="n">
        <v>0.0</v>
      </c>
    </row>
    <row customFormat="1" customHeight="1" ht="15" r="10" s="40" spans="1:18" thickBot="1" x14ac:dyDescent="0.3">
      <c r="A10" s="73"/>
      <c r="B10" s="359"/>
      <c r="C10" s="340"/>
      <c r="D10" s="186" t="s">
        <v>13</v>
      </c>
      <c r="E10" s="187" t="n">
        <f ref="E10:R10" si="0" t="shared">SUM(E8:E9)</f>
        <v>5.0</v>
      </c>
      <c r="F10" s="188" t="n">
        <f si="0" t="shared"/>
        <v>0.0</v>
      </c>
      <c r="G10" s="188" t="n">
        <f si="0" t="shared"/>
        <v>1.0</v>
      </c>
      <c r="H10" s="189" t="n">
        <f si="0" t="shared"/>
        <v>1.0</v>
      </c>
      <c r="I10" s="190" t="n">
        <f si="0" t="shared"/>
        <v>0.0</v>
      </c>
      <c r="J10" s="135" t="n">
        <f si="0" t="shared"/>
        <v>6.0</v>
      </c>
      <c r="K10" s="191" t="n">
        <f si="0" t="shared"/>
        <v>1.0</v>
      </c>
      <c r="L10" s="192" t="n">
        <f si="0" t="shared"/>
        <v>0.0</v>
      </c>
      <c r="M10" s="193" t="n">
        <f si="0" t="shared"/>
        <v>7.0</v>
      </c>
      <c r="N10" s="194" t="n">
        <f si="0" t="shared"/>
        <v>0.0</v>
      </c>
      <c r="O10" s="194" t="n">
        <f si="0" t="shared"/>
        <v>1.0</v>
      </c>
      <c r="P10" s="52" t="n">
        <f si="0" t="shared"/>
        <v>8.0</v>
      </c>
      <c r="Q10" s="195" t="n">
        <f si="0" t="shared"/>
        <v>1.0</v>
      </c>
      <c r="R10" s="195" t="n">
        <f si="0" t="shared"/>
        <v>0.0</v>
      </c>
    </row>
    <row customFormat="1" customHeight="1" ht="15" r="11" s="40" spans="1:18" x14ac:dyDescent="0.25">
      <c r="A11" s="13" t="s">
        <v>147</v>
      </c>
      <c r="B11" s="359"/>
      <c r="C11" s="341" t="s">
        <v>49</v>
      </c>
      <c r="D11" s="152" t="s">
        <v>49</v>
      </c>
      <c r="E11" s="153" t="n">
        <v>1.0</v>
      </c>
      <c r="F11" s="196" t="n">
        <v>1.0</v>
      </c>
      <c r="G11" s="196" t="n">
        <v>1.0</v>
      </c>
      <c r="H11" s="154" t="n">
        <v>1.0</v>
      </c>
      <c r="I11" s="155" t="n">
        <v>0.0</v>
      </c>
      <c r="J11" s="114" t="n">
        <v>3.0</v>
      </c>
      <c r="K11" s="156" t="n">
        <v>1.0</v>
      </c>
      <c r="L11" s="157" t="n">
        <v>0.0</v>
      </c>
      <c r="M11" s="158" t="n">
        <v>2.0</v>
      </c>
      <c r="N11" s="159" t="n">
        <v>1.0</v>
      </c>
      <c r="O11" s="159" t="n">
        <v>3.0</v>
      </c>
      <c r="P11" s="62" t="n">
        <v>6.0</v>
      </c>
      <c r="Q11" s="185" t="n">
        <v>3.0</v>
      </c>
      <c r="R11" s="185" t="n">
        <v>0.0</v>
      </c>
    </row>
    <row customFormat="1" customHeight="1" ht="15" r="12" s="40" spans="1:18" x14ac:dyDescent="0.25">
      <c r="A12" s="13" t="s">
        <v>147</v>
      </c>
      <c r="B12" s="359"/>
      <c r="C12" s="339"/>
      <c r="D12" s="197" t="s">
        <v>84</v>
      </c>
      <c r="E12" s="122" t="n">
        <v>2.0</v>
      </c>
      <c r="F12" s="198" t="n">
        <v>0.0</v>
      </c>
      <c r="G12" s="198" t="n">
        <v>1.0</v>
      </c>
      <c r="H12" s="123" t="n">
        <v>0.0</v>
      </c>
      <c r="I12" s="124" t="n">
        <v>1.0</v>
      </c>
      <c r="J12" s="123" t="n">
        <v>3.0</v>
      </c>
      <c r="K12" s="125" t="n">
        <v>1.0</v>
      </c>
      <c r="L12" s="126" t="n">
        <v>0.0</v>
      </c>
      <c r="M12" s="127" t="n">
        <v>2.0</v>
      </c>
      <c r="N12" s="128" t="n">
        <v>0.0</v>
      </c>
      <c r="O12" s="128" t="n">
        <v>2.0</v>
      </c>
      <c r="P12" s="62" t="n">
        <v>4.0</v>
      </c>
      <c r="Q12" s="129" t="n">
        <v>2.0</v>
      </c>
      <c r="R12" s="129" t="n">
        <v>0.0</v>
      </c>
    </row>
    <row customFormat="1" customHeight="1" ht="15" r="13" s="40" spans="1:18" thickBot="1" x14ac:dyDescent="0.3">
      <c r="A13" s="73"/>
      <c r="B13" s="359"/>
      <c r="C13" s="340"/>
      <c r="D13" s="186" t="s">
        <v>13</v>
      </c>
      <c r="E13" s="187" t="n">
        <f ref="E13:R13" si="1" t="shared">SUM(E11:E12)</f>
        <v>3.0</v>
      </c>
      <c r="F13" s="188" t="n">
        <f si="1" t="shared"/>
        <v>1.0</v>
      </c>
      <c r="G13" s="188" t="n">
        <f si="1" t="shared"/>
        <v>2.0</v>
      </c>
      <c r="H13" s="189" t="n">
        <f si="1" t="shared"/>
        <v>1.0</v>
      </c>
      <c r="I13" s="190" t="n">
        <f si="1" t="shared"/>
        <v>1.0</v>
      </c>
      <c r="J13" s="135" t="n">
        <f si="1" t="shared"/>
        <v>6.0</v>
      </c>
      <c r="K13" s="191" t="n">
        <f si="1" t="shared"/>
        <v>2.0</v>
      </c>
      <c r="L13" s="192" t="n">
        <f si="1" t="shared"/>
        <v>0.0</v>
      </c>
      <c r="M13" s="193" t="n">
        <f si="1" t="shared"/>
        <v>4.0</v>
      </c>
      <c r="N13" s="194" t="n">
        <f si="1" t="shared"/>
        <v>1.0</v>
      </c>
      <c r="O13" s="194" t="n">
        <f si="1" t="shared"/>
        <v>5.0</v>
      </c>
      <c r="P13" s="52" t="n">
        <f si="1" t="shared"/>
        <v>10.0</v>
      </c>
      <c r="Q13" s="195" t="n">
        <f si="1" t="shared"/>
        <v>5.0</v>
      </c>
      <c r="R13" s="195" t="n">
        <f si="1" t="shared"/>
        <v>0.0</v>
      </c>
    </row>
    <row customFormat="1" customHeight="1" ht="15" r="14" s="40" spans="1:18" thickBot="1" x14ac:dyDescent="0.3">
      <c r="A14" s="13" t="s">
        <v>147</v>
      </c>
      <c r="B14" s="359"/>
      <c r="C14" s="199" t="s">
        <v>50</v>
      </c>
      <c r="D14" s="142" t="s">
        <v>50</v>
      </c>
      <c r="E14" s="187" t="n">
        <v>6.0</v>
      </c>
      <c r="F14" s="189" t="n">
        <v>1.0</v>
      </c>
      <c r="G14" s="189" t="n">
        <v>0.0</v>
      </c>
      <c r="H14" s="189" t="n">
        <v>0.0</v>
      </c>
      <c r="I14" s="190" t="n">
        <v>0.0</v>
      </c>
      <c r="J14" s="146" t="n">
        <v>7.0</v>
      </c>
      <c r="K14" s="191" t="n">
        <v>0.0</v>
      </c>
      <c r="L14" s="192" t="n">
        <v>0.0</v>
      </c>
      <c r="M14" s="193" t="n">
        <v>9.0</v>
      </c>
      <c r="N14" s="194" t="n">
        <v>1.0</v>
      </c>
      <c r="O14" s="194" t="n">
        <v>0.0</v>
      </c>
      <c r="P14" s="52" t="n">
        <v>10.0</v>
      </c>
      <c r="Q14" s="195" t="n">
        <v>0.0</v>
      </c>
      <c r="R14" s="195" t="n">
        <v>0.0</v>
      </c>
    </row>
    <row customFormat="1" customHeight="1" ht="15" r="15" s="40" spans="1:18" x14ac:dyDescent="0.25">
      <c r="A15" s="13" t="s">
        <v>147</v>
      </c>
      <c r="B15" s="359"/>
      <c r="C15" s="341" t="s">
        <v>51</v>
      </c>
      <c r="D15" s="152" t="s">
        <v>85</v>
      </c>
      <c r="E15" s="153" t="n">
        <v>1.0</v>
      </c>
      <c r="F15" s="154" t="n">
        <v>0.0</v>
      </c>
      <c r="G15" s="154" t="n">
        <v>0.0</v>
      </c>
      <c r="H15" s="154" t="n">
        <v>0.0</v>
      </c>
      <c r="I15" s="155" t="n">
        <v>0.0</v>
      </c>
      <c r="J15" s="114" t="n">
        <v>1.0</v>
      </c>
      <c r="K15" s="156" t="n">
        <v>0.0</v>
      </c>
      <c r="L15" s="157" t="n">
        <v>0.0</v>
      </c>
      <c r="M15" s="200" t="n">
        <v>1.0</v>
      </c>
      <c r="N15" s="201" t="n">
        <v>0.0</v>
      </c>
      <c r="O15" s="201" t="n">
        <v>0.0</v>
      </c>
      <c r="P15" s="62" t="n">
        <v>1.0</v>
      </c>
      <c r="Q15" s="185" t="n">
        <v>0.0</v>
      </c>
      <c r="R15" s="185" t="n">
        <v>0.0</v>
      </c>
    </row>
    <row customFormat="1" customHeight="1" ht="15" r="16" s="40" spans="1:18" x14ac:dyDescent="0.25">
      <c r="A16" s="13" t="s">
        <v>147</v>
      </c>
      <c r="B16" s="359"/>
      <c r="C16" s="339"/>
      <c r="D16" s="197" t="s">
        <v>51</v>
      </c>
      <c r="E16" s="122" t="n">
        <v>14.0</v>
      </c>
      <c r="F16" s="123" t="n">
        <v>3.0</v>
      </c>
      <c r="G16" s="123" t="n">
        <v>2.0</v>
      </c>
      <c r="H16" s="123" t="n">
        <v>1.0</v>
      </c>
      <c r="I16" s="124" t="n">
        <v>1.0</v>
      </c>
      <c r="J16" s="123" t="n">
        <v>19.0</v>
      </c>
      <c r="K16" s="125" t="n">
        <v>1.0</v>
      </c>
      <c r="L16" s="126" t="n">
        <v>1.0</v>
      </c>
      <c r="M16" s="127" t="n">
        <v>22.0</v>
      </c>
      <c r="N16" s="128" t="n">
        <v>5.0</v>
      </c>
      <c r="O16" s="128" t="n">
        <v>2.0</v>
      </c>
      <c r="P16" s="62" t="n">
        <v>29.0</v>
      </c>
      <c r="Q16" s="129" t="n">
        <v>1.0</v>
      </c>
      <c r="R16" s="129" t="n">
        <v>1.0</v>
      </c>
    </row>
    <row customFormat="1" customHeight="1" ht="15" r="17" s="40" spans="1:18" thickBot="1" x14ac:dyDescent="0.3">
      <c r="A17" s="73"/>
      <c r="B17" s="359"/>
      <c r="C17" s="340"/>
      <c r="D17" s="186" t="s">
        <v>13</v>
      </c>
      <c r="E17" s="187" t="n">
        <f ref="E17:R17" si="2" t="shared">SUM(E15:E16)</f>
        <v>15.0</v>
      </c>
      <c r="F17" s="189" t="n">
        <f si="2" t="shared"/>
        <v>3.0</v>
      </c>
      <c r="G17" s="189" t="n">
        <f si="2" t="shared"/>
        <v>2.0</v>
      </c>
      <c r="H17" s="189" t="n">
        <f si="2" t="shared"/>
        <v>1.0</v>
      </c>
      <c r="I17" s="190" t="n">
        <f si="2" t="shared"/>
        <v>1.0</v>
      </c>
      <c r="J17" s="135" t="n">
        <f si="2" t="shared"/>
        <v>20.0</v>
      </c>
      <c r="K17" s="191" t="n">
        <f si="2" t="shared"/>
        <v>1.0</v>
      </c>
      <c r="L17" s="192" t="n">
        <f si="2" t="shared"/>
        <v>1.0</v>
      </c>
      <c r="M17" s="193" t="n">
        <f si="2" t="shared"/>
        <v>23.0</v>
      </c>
      <c r="N17" s="194" t="n">
        <f si="2" t="shared"/>
        <v>5.0</v>
      </c>
      <c r="O17" s="194" t="n">
        <f si="2" t="shared"/>
        <v>2.0</v>
      </c>
      <c r="P17" s="52" t="n">
        <f si="2" t="shared"/>
        <v>30.0</v>
      </c>
      <c r="Q17" s="195" t="n">
        <f si="2" t="shared"/>
        <v>1.0</v>
      </c>
      <c r="R17" s="195" t="n">
        <f si="2" t="shared"/>
        <v>1.0</v>
      </c>
    </row>
    <row customFormat="1" customHeight="1" ht="15" r="18" s="40" spans="1:18" x14ac:dyDescent="0.25">
      <c r="A18" s="13" t="s">
        <v>147</v>
      </c>
      <c r="B18" s="359"/>
      <c r="C18" s="341" t="s">
        <v>52</v>
      </c>
      <c r="D18" s="152" t="s">
        <v>52</v>
      </c>
      <c r="E18" s="153" t="n">
        <v>4.0</v>
      </c>
      <c r="F18" s="154" t="n">
        <v>2.0</v>
      </c>
      <c r="G18" s="154" t="n">
        <v>2.0</v>
      </c>
      <c r="H18" s="154" t="n">
        <v>2.0</v>
      </c>
      <c r="I18" s="155" t="n">
        <v>0.0</v>
      </c>
      <c r="J18" s="114" t="n">
        <v>8.0</v>
      </c>
      <c r="K18" s="202" t="n">
        <v>1.0</v>
      </c>
      <c r="L18" s="203" t="n">
        <v>1.0</v>
      </c>
      <c r="M18" s="158" t="n">
        <v>8.0</v>
      </c>
      <c r="N18" s="159" t="n">
        <v>2.0</v>
      </c>
      <c r="O18" s="159" t="n">
        <v>3.0</v>
      </c>
      <c r="P18" s="62" t="n">
        <v>13.0</v>
      </c>
      <c r="Q18" s="201" t="n">
        <v>2.0</v>
      </c>
      <c r="R18" s="204" t="n">
        <v>1.0</v>
      </c>
    </row>
    <row customFormat="1" customHeight="1" ht="15" r="19" s="40" spans="1:18" x14ac:dyDescent="0.25">
      <c r="A19" s="13" t="s">
        <v>147</v>
      </c>
      <c r="B19" s="359"/>
      <c r="C19" s="339"/>
      <c r="D19" s="121" t="s">
        <v>86</v>
      </c>
      <c r="E19" s="122" t="n">
        <v>6.0</v>
      </c>
      <c r="F19" s="123" t="n">
        <v>1.0</v>
      </c>
      <c r="G19" s="123" t="n">
        <v>1.0</v>
      </c>
      <c r="H19" s="123" t="n">
        <v>1.0</v>
      </c>
      <c r="I19" s="124" t="n">
        <v>0.0</v>
      </c>
      <c r="J19" s="123" t="n">
        <v>8.0</v>
      </c>
      <c r="K19" s="125" t="n">
        <v>1.0</v>
      </c>
      <c r="L19" s="126" t="n">
        <v>0.0</v>
      </c>
      <c r="M19" s="127" t="n">
        <v>11.0</v>
      </c>
      <c r="N19" s="128" t="n">
        <v>1.0</v>
      </c>
      <c r="O19" s="128" t="n">
        <v>2.0</v>
      </c>
      <c r="P19" s="62" t="n">
        <v>14.0</v>
      </c>
      <c r="Q19" s="128" t="n">
        <v>2.0</v>
      </c>
      <c r="R19" s="129" t="n">
        <v>0.0</v>
      </c>
    </row>
    <row customFormat="1" customHeight="1" ht="15" r="20" s="40" spans="1:18" thickBot="1" x14ac:dyDescent="0.3">
      <c r="A20" s="73"/>
      <c r="B20" s="359"/>
      <c r="C20" s="340"/>
      <c r="D20" s="186" t="s">
        <v>13</v>
      </c>
      <c r="E20" s="187" t="n">
        <f ref="E20:R20" si="3" t="shared">SUM(E18:E19)</f>
        <v>10.0</v>
      </c>
      <c r="F20" s="189" t="n">
        <f si="3" t="shared"/>
        <v>3.0</v>
      </c>
      <c r="G20" s="189" t="n">
        <f si="3" t="shared"/>
        <v>3.0</v>
      </c>
      <c r="H20" s="189" t="n">
        <f si="3" t="shared"/>
        <v>3.0</v>
      </c>
      <c r="I20" s="190" t="n">
        <f si="3" t="shared"/>
        <v>0.0</v>
      </c>
      <c r="J20" s="135" t="n">
        <f si="3" t="shared"/>
        <v>16.0</v>
      </c>
      <c r="K20" s="191" t="n">
        <f si="3" t="shared"/>
        <v>2.0</v>
      </c>
      <c r="L20" s="192" t="n">
        <f si="3" t="shared"/>
        <v>1.0</v>
      </c>
      <c r="M20" s="193" t="n">
        <f si="3" t="shared"/>
        <v>19.0</v>
      </c>
      <c r="N20" s="194" t="n">
        <f si="3" t="shared"/>
        <v>3.0</v>
      </c>
      <c r="O20" s="194" t="n">
        <f si="3" t="shared"/>
        <v>5.0</v>
      </c>
      <c r="P20" s="52" t="n">
        <f si="3" t="shared"/>
        <v>27.0</v>
      </c>
      <c r="Q20" s="194" t="n">
        <f si="3" t="shared"/>
        <v>4.0</v>
      </c>
      <c r="R20" s="195" t="n">
        <f si="3" t="shared"/>
        <v>1.0</v>
      </c>
    </row>
    <row customFormat="1" customHeight="1" ht="15" r="21" s="40" spans="1:18" thickBot="1" x14ac:dyDescent="0.3">
      <c r="A21" s="13" t="s">
        <v>147</v>
      </c>
      <c r="B21" s="359"/>
      <c r="C21" s="199" t="s">
        <v>87</v>
      </c>
      <c r="D21" s="142" t="s">
        <v>87</v>
      </c>
      <c r="E21" s="187" t="n">
        <v>2.0</v>
      </c>
      <c r="F21" s="189" t="n">
        <v>1.0</v>
      </c>
      <c r="G21" s="189" t="n">
        <v>0.0</v>
      </c>
      <c r="H21" s="189" t="n">
        <v>0.0</v>
      </c>
      <c r="I21" s="190" t="n">
        <v>0.0</v>
      </c>
      <c r="J21" s="146" t="n">
        <v>3.0</v>
      </c>
      <c r="K21" s="191" t="n">
        <v>0.0</v>
      </c>
      <c r="L21" s="192" t="n">
        <v>0.0</v>
      </c>
      <c r="M21" s="193" t="n">
        <v>5.0</v>
      </c>
      <c r="N21" s="194" t="n">
        <v>2.0</v>
      </c>
      <c r="O21" s="194" t="n">
        <v>0.0</v>
      </c>
      <c r="P21" s="52" t="n">
        <v>7.0</v>
      </c>
      <c r="Q21" s="194" t="n">
        <v>0.0</v>
      </c>
      <c r="R21" s="195" t="n">
        <v>0.0</v>
      </c>
    </row>
    <row customFormat="1" customHeight="1" ht="15" r="22" s="40" spans="1:18" x14ac:dyDescent="0.25">
      <c r="A22" s="13" t="s">
        <v>147</v>
      </c>
      <c r="B22" s="359"/>
      <c r="C22" s="341" t="s">
        <v>53</v>
      </c>
      <c r="D22" s="152" t="s">
        <v>88</v>
      </c>
      <c r="E22" s="153" t="n">
        <v>0.0</v>
      </c>
      <c r="F22" s="154" t="n">
        <v>0.0</v>
      </c>
      <c r="G22" s="154" t="n">
        <v>0.0</v>
      </c>
      <c r="H22" s="154" t="n">
        <v>0.0</v>
      </c>
      <c r="I22" s="155" t="n">
        <v>0.0</v>
      </c>
      <c r="J22" s="114" t="n">
        <v>0.0</v>
      </c>
      <c r="K22" s="156" t="n">
        <v>0.0</v>
      </c>
      <c r="L22" s="157" t="n">
        <v>0.0</v>
      </c>
      <c r="M22" s="158" t="n">
        <v>0.0</v>
      </c>
      <c r="N22" s="159" t="n">
        <v>0.0</v>
      </c>
      <c r="O22" s="159" t="n">
        <v>0.0</v>
      </c>
      <c r="P22" s="62" t="n">
        <v>0.0</v>
      </c>
      <c r="Q22" s="159" t="n">
        <v>0.0</v>
      </c>
      <c r="R22" s="185" t="n">
        <v>0.0</v>
      </c>
    </row>
    <row customFormat="1" customHeight="1" ht="15" r="23" s="40" spans="1:18" x14ac:dyDescent="0.25">
      <c r="A23" s="13" t="s">
        <v>147</v>
      </c>
      <c r="B23" s="359"/>
      <c r="C23" s="339"/>
      <c r="D23" s="121" t="s">
        <v>53</v>
      </c>
      <c r="E23" s="122" t="n">
        <v>4.0</v>
      </c>
      <c r="F23" s="123" t="n">
        <v>0.0</v>
      </c>
      <c r="G23" s="123" t="n">
        <v>0.0</v>
      </c>
      <c r="H23" s="123" t="n">
        <v>0.0</v>
      </c>
      <c r="I23" s="124" t="n">
        <v>0.0</v>
      </c>
      <c r="J23" s="123" t="n">
        <v>4.0</v>
      </c>
      <c r="K23" s="125" t="n">
        <v>0.0</v>
      </c>
      <c r="L23" s="126" t="n">
        <v>0.0</v>
      </c>
      <c r="M23" s="127" t="n">
        <v>7.0</v>
      </c>
      <c r="N23" s="128" t="n">
        <v>0.0</v>
      </c>
      <c r="O23" s="128" t="n">
        <v>0.0</v>
      </c>
      <c r="P23" s="62" t="n">
        <v>7.0</v>
      </c>
      <c r="Q23" s="128" t="n">
        <v>0.0</v>
      </c>
      <c r="R23" s="129" t="n">
        <v>0.0</v>
      </c>
    </row>
    <row customFormat="1" customHeight="1" ht="15" r="24" s="40" spans="1:18" thickBot="1" x14ac:dyDescent="0.3">
      <c r="A24" s="73"/>
      <c r="B24" s="359"/>
      <c r="C24" s="340"/>
      <c r="D24" s="186" t="s">
        <v>13</v>
      </c>
      <c r="E24" s="187" t="n">
        <f ref="E24:R24" si="4" t="shared">SUM(E22:E23)</f>
        <v>4.0</v>
      </c>
      <c r="F24" s="189" t="n">
        <f si="4" t="shared"/>
        <v>0.0</v>
      </c>
      <c r="G24" s="189" t="n">
        <f si="4" t="shared"/>
        <v>0.0</v>
      </c>
      <c r="H24" s="189" t="n">
        <f si="4" t="shared"/>
        <v>0.0</v>
      </c>
      <c r="I24" s="190" t="n">
        <f si="4" t="shared"/>
        <v>0.0</v>
      </c>
      <c r="J24" s="135" t="n">
        <f si="4" t="shared"/>
        <v>4.0</v>
      </c>
      <c r="K24" s="191" t="n">
        <f si="4" t="shared"/>
        <v>0.0</v>
      </c>
      <c r="L24" s="192" t="n">
        <f si="4" t="shared"/>
        <v>0.0</v>
      </c>
      <c r="M24" s="193" t="n">
        <f si="4" t="shared"/>
        <v>7.0</v>
      </c>
      <c r="N24" s="194" t="n">
        <f si="4" t="shared"/>
        <v>0.0</v>
      </c>
      <c r="O24" s="194" t="n">
        <f si="4" t="shared"/>
        <v>0.0</v>
      </c>
      <c r="P24" s="52" t="n">
        <f si="4" t="shared"/>
        <v>7.0</v>
      </c>
      <c r="Q24" s="194" t="n">
        <f si="4" t="shared"/>
        <v>0.0</v>
      </c>
      <c r="R24" s="195" t="n">
        <f si="4" t="shared"/>
        <v>0.0</v>
      </c>
    </row>
    <row customFormat="1" customHeight="1" ht="15" r="25" s="40" spans="1:18" thickBot="1" x14ac:dyDescent="0.3">
      <c r="A25" s="13" t="s">
        <v>147</v>
      </c>
      <c r="B25" s="359"/>
      <c r="C25" s="205" t="s">
        <v>54</v>
      </c>
      <c r="D25" s="206" t="s">
        <v>54</v>
      </c>
      <c r="E25" s="132" t="n">
        <v>2.0</v>
      </c>
      <c r="F25" s="133" t="n">
        <v>0.0</v>
      </c>
      <c r="G25" s="133" t="n">
        <v>0.0</v>
      </c>
      <c r="H25" s="133" t="n">
        <v>0.0</v>
      </c>
      <c r="I25" s="134" t="n">
        <v>0.0</v>
      </c>
      <c r="J25" s="207" t="n">
        <v>2.0</v>
      </c>
      <c r="K25" s="136" t="n">
        <v>0.0</v>
      </c>
      <c r="L25" s="137" t="n">
        <v>0.0</v>
      </c>
      <c r="M25" s="138" t="n">
        <v>2.0</v>
      </c>
      <c r="N25" s="139" t="n">
        <v>0.0</v>
      </c>
      <c r="O25" s="139" t="n">
        <v>0.0</v>
      </c>
      <c r="P25" s="102" t="n">
        <v>2.0</v>
      </c>
      <c r="Q25" s="139" t="n">
        <v>0.0</v>
      </c>
      <c r="R25" s="208" t="n">
        <v>0.0</v>
      </c>
    </row>
    <row customFormat="1" customHeight="1" ht="16.5" r="26" s="40" spans="1:18" x14ac:dyDescent="0.25">
      <c r="B26" s="359"/>
      <c r="C26" s="361" t="s">
        <v>99</v>
      </c>
      <c r="D26" s="362"/>
      <c r="E26" s="104" t="n">
        <f ref="E26:R26" si="5" t="shared">E25+E24+E21+E20+E17+E14+E13+E10</f>
        <v>47.0</v>
      </c>
      <c r="F26" s="105" t="n">
        <f si="5" t="shared"/>
        <v>9.0</v>
      </c>
      <c r="G26" s="105" t="n">
        <f si="5" t="shared"/>
        <v>8.0</v>
      </c>
      <c r="H26" s="105" t="n">
        <f si="5" t="shared"/>
        <v>6.0</v>
      </c>
      <c r="I26" s="105" t="n">
        <f si="5" t="shared"/>
        <v>2.0</v>
      </c>
      <c r="J26" s="105" t="n">
        <f si="5" t="shared"/>
        <v>64.0</v>
      </c>
      <c r="K26" s="105" t="n">
        <f si="5" t="shared"/>
        <v>6.0</v>
      </c>
      <c r="L26" s="106" t="n">
        <f si="5" t="shared"/>
        <v>2.0</v>
      </c>
      <c r="M26" s="104" t="n">
        <f si="5" t="shared"/>
        <v>76.0</v>
      </c>
      <c r="N26" s="105" t="n">
        <f si="5" t="shared"/>
        <v>12.0</v>
      </c>
      <c r="O26" s="105" t="n">
        <f si="5" t="shared"/>
        <v>13.0</v>
      </c>
      <c r="P26" s="105" t="n">
        <f si="5" t="shared"/>
        <v>101.0</v>
      </c>
      <c r="Q26" s="105" t="n">
        <f si="5" t="shared"/>
        <v>11.0</v>
      </c>
      <c r="R26" s="106" t="n">
        <f si="5" t="shared"/>
        <v>2.0</v>
      </c>
    </row>
    <row customFormat="1" customHeight="1" ht="15" r="27" s="40" spans="1:18" thickBot="1" x14ac:dyDescent="0.3">
      <c r="B27" s="360"/>
      <c r="C27" s="344" t="s">
        <v>100</v>
      </c>
      <c r="D27" s="357"/>
      <c r="E27" s="274" t="n">
        <f>IF(ISERROR(E26/(E26+F26+G26)),0,E26/(E26+F26+G26))</f>
        <v>0.734375</v>
      </c>
      <c r="F27" s="275" t="n">
        <f>IF(ISERROR(F26/(E26+F26+G26)),0,F26/(E26+F26+G26))</f>
        <v>0.140625</v>
      </c>
      <c r="G27" s="276" t="n">
        <f>IF(1-E27-F27=1,IF(G26=0,0,1),1-E27-F27)</f>
        <v>0.125</v>
      </c>
      <c r="H27" s="276" t="n">
        <f>IF(ISERROR(H26/G26),0,H26/G26)</f>
        <v>0.75</v>
      </c>
      <c r="I27" s="276" t="n">
        <f>IF(1-H27=1,IF(I26=0,0,1),1-H27)</f>
        <v>0.25</v>
      </c>
      <c r="J27" s="276"/>
      <c r="K27" s="276" t="n">
        <f>IF(ISERROR(K26/J26),0,K26/J26)</f>
        <v>0.09375</v>
      </c>
      <c r="L27" s="277" t="n">
        <f>IF(ISERROR(L26/J26),0,L26/J26)</f>
        <v>0.03125</v>
      </c>
      <c r="M27" s="274" t="n">
        <f>IF(ISERROR(M26/P26),0,M26/P26)</f>
        <v>0.7524752475247525</v>
      </c>
      <c r="N27" s="276" t="n">
        <f>IF(ISERROR(N26/P26),0,N26/P26)</f>
        <v>0.1188118811881188</v>
      </c>
      <c r="O27" s="276" t="n">
        <f>IF(1-M27-N27=1,IF(O26=0,0,1),1-M27-N27)</f>
        <v>0.12871287128712872</v>
      </c>
      <c r="P27" s="276"/>
      <c r="Q27" s="276" t="n">
        <f>IF(ISERROR(Q26/P26),0,Q26/P26)</f>
        <v>0.10891089108910891</v>
      </c>
      <c r="R27" s="278" t="n">
        <f>IF(ISERROR(R26/P26),0,R26/P26)</f>
        <v>0.019801980198019802</v>
      </c>
    </row>
    <row customFormat="1" ht="15.75" r="28" s="40" spans="1:18" thickBot="1" x14ac:dyDescent="0.3">
      <c r="A28" s="40" t="s">
        <v>147</v>
      </c>
      <c r="B28" s="107"/>
      <c r="C28" s="108"/>
      <c r="D28" s="108"/>
      <c r="E28" s="107"/>
      <c r="F28" s="107"/>
      <c r="G28" s="107"/>
      <c r="H28" s="107"/>
      <c r="I28" s="107"/>
      <c r="J28" s="107"/>
      <c r="K28" s="107"/>
      <c r="L28" s="107"/>
      <c r="M28" s="107"/>
      <c r="N28" s="107"/>
      <c r="O28" s="107"/>
      <c r="P28" s="107"/>
      <c r="Q28" s="107"/>
      <c r="R28" s="107"/>
    </row>
    <row customFormat="1" ht="16.5" r="29" s="209" spans="1:18" thickBot="1" x14ac:dyDescent="0.3">
      <c r="A29" s="40"/>
      <c r="B29" s="305" t="s">
        <v>135</v>
      </c>
      <c r="C29" s="306"/>
      <c r="D29" s="306"/>
      <c r="E29" s="306"/>
      <c r="F29" s="306"/>
      <c r="G29" s="306"/>
      <c r="H29" s="306"/>
      <c r="I29" s="25"/>
      <c r="J29" s="25"/>
      <c r="K29" s="25" t="s">
        <v>145</v>
      </c>
      <c r="L29" s="25"/>
      <c r="M29" s="25"/>
      <c r="N29" s="25"/>
      <c r="O29" s="41"/>
      <c r="P29" s="25" t="s">
        <v>105</v>
      </c>
      <c r="Q29" s="25"/>
      <c r="R29" s="26" t="s">
        <v>146</v>
      </c>
    </row>
    <row customFormat="1" ht="15.75" r="30" s="40" spans="1:18" thickBot="1" x14ac:dyDescent="0.3"/>
    <row customFormat="1" ht="15.75" r="31" s="40" spans="1:18" thickBot="1" x14ac:dyDescent="0.3">
      <c r="B31" s="334" t="s">
        <v>0</v>
      </c>
      <c r="C31" s="334" t="s">
        <v>97</v>
      </c>
      <c r="D31" s="334" t="s">
        <v>98</v>
      </c>
      <c r="E31" s="314" t="s">
        <v>120</v>
      </c>
      <c r="F31" s="314"/>
      <c r="G31" s="314"/>
      <c r="H31" s="314"/>
      <c r="I31" s="314"/>
      <c r="J31" s="314"/>
      <c r="K31" s="314"/>
      <c r="L31" s="314"/>
      <c r="M31" s="315" t="s">
        <v>131</v>
      </c>
      <c r="N31" s="314"/>
      <c r="O31" s="314"/>
      <c r="P31" s="314"/>
      <c r="Q31" s="314"/>
      <c r="R31" s="314"/>
    </row>
    <row customFormat="1" customHeight="1" ht="15" r="32" s="40" spans="1:18" x14ac:dyDescent="0.25">
      <c r="B32" s="335"/>
      <c r="C32" s="335"/>
      <c r="D32" s="335"/>
      <c r="E32" s="316" t="s">
        <v>1</v>
      </c>
      <c r="F32" s="317" t="s">
        <v>2</v>
      </c>
      <c r="G32" s="317" t="s">
        <v>3</v>
      </c>
      <c r="H32" s="307" t="s">
        <v>6</v>
      </c>
      <c r="I32" s="308"/>
      <c r="J32" s="337" t="s">
        <v>123</v>
      </c>
      <c r="K32" s="309" t="s">
        <v>6</v>
      </c>
      <c r="L32" s="310"/>
      <c r="M32" s="319" t="s">
        <v>1</v>
      </c>
      <c r="N32" s="317" t="s">
        <v>2</v>
      </c>
      <c r="O32" s="317" t="s">
        <v>3</v>
      </c>
      <c r="P32" s="337" t="s">
        <v>122</v>
      </c>
      <c r="Q32" s="309" t="s">
        <v>6</v>
      </c>
      <c r="R32" s="310"/>
    </row>
    <row customFormat="1" ht="96.75" r="33" s="40" spans="1:18" thickBot="1" x14ac:dyDescent="0.3">
      <c r="B33" s="335"/>
      <c r="C33" s="335"/>
      <c r="D33" s="335"/>
      <c r="E33" s="316"/>
      <c r="F33" s="317"/>
      <c r="G33" s="317"/>
      <c r="H33" s="27" t="s">
        <v>4</v>
      </c>
      <c r="I33" s="28" t="s">
        <v>5</v>
      </c>
      <c r="J33" s="338"/>
      <c r="K33" s="29" t="s">
        <v>7</v>
      </c>
      <c r="L33" s="30" t="s">
        <v>8</v>
      </c>
      <c r="M33" s="319"/>
      <c r="N33" s="317"/>
      <c r="O33" s="317"/>
      <c r="P33" s="338"/>
      <c r="Q33" s="29" t="s">
        <v>129</v>
      </c>
      <c r="R33" s="30" t="s">
        <v>130</v>
      </c>
    </row>
    <row customFormat="1" ht="15.75" r="34" s="40" spans="1:18" thickBot="1" x14ac:dyDescent="0.3">
      <c r="B34" s="336"/>
      <c r="C34" s="336"/>
      <c r="D34" s="336"/>
      <c r="E34" s="31">
        <v>1</v>
      </c>
      <c r="F34" s="32">
        <v>2</v>
      </c>
      <c r="G34" s="32">
        <v>3</v>
      </c>
      <c r="H34" s="32">
        <v>4</v>
      </c>
      <c r="I34" s="32">
        <v>5</v>
      </c>
      <c r="J34" s="32">
        <v>6</v>
      </c>
      <c r="K34" s="32">
        <v>7</v>
      </c>
      <c r="L34" s="33">
        <v>8</v>
      </c>
      <c r="M34" s="31">
        <v>9</v>
      </c>
      <c r="N34" s="32">
        <v>10</v>
      </c>
      <c r="O34" s="32">
        <v>11</v>
      </c>
      <c r="P34" s="32">
        <v>12</v>
      </c>
      <c r="Q34" s="32">
        <v>13</v>
      </c>
      <c r="R34" s="33">
        <v>14</v>
      </c>
    </row>
    <row customFormat="1" r="35" s="40" spans="1:18" x14ac:dyDescent="0.25">
      <c r="A35" s="13" t="s">
        <v>147</v>
      </c>
      <c r="B35" s="358" t="s">
        <v>47</v>
      </c>
      <c r="C35" s="339" t="s">
        <v>48</v>
      </c>
      <c r="D35" s="112" t="s">
        <v>48</v>
      </c>
      <c r="E35" s="153" t="n">
        <v>14.0</v>
      </c>
      <c r="F35" s="154" t="n">
        <v>0.0</v>
      </c>
      <c r="G35" s="154" t="n">
        <v>3.0</v>
      </c>
      <c r="H35" s="154" t="n">
        <v>3.0</v>
      </c>
      <c r="I35" s="155" t="n">
        <v>0.0</v>
      </c>
      <c r="J35" s="154" t="n">
        <v>17.0</v>
      </c>
      <c r="K35" s="156" t="n">
        <v>2.0</v>
      </c>
      <c r="L35" s="157" t="n">
        <v>1.0</v>
      </c>
      <c r="M35" s="158" t="n">
        <v>28.0</v>
      </c>
      <c r="N35" s="159" t="n">
        <v>0.0</v>
      </c>
      <c r="O35" s="159" t="n">
        <v>4.0</v>
      </c>
      <c r="P35" s="62" t="n">
        <v>32.0</v>
      </c>
      <c r="Q35" s="185" t="n">
        <v>3.0</v>
      </c>
      <c r="R35" s="185" t="n">
        <v>1.0</v>
      </c>
    </row>
    <row customFormat="1" r="36" s="40" spans="1:18" x14ac:dyDescent="0.25">
      <c r="A36" s="13" t="s">
        <v>147</v>
      </c>
      <c r="B36" s="359"/>
      <c r="C36" s="339"/>
      <c r="D36" s="121" t="s">
        <v>83</v>
      </c>
      <c r="E36" s="122" t="n">
        <v>4.0</v>
      </c>
      <c r="F36" s="123" t="n">
        <v>0.0</v>
      </c>
      <c r="G36" s="123" t="n">
        <v>0.0</v>
      </c>
      <c r="H36" s="123" t="n">
        <v>0.0</v>
      </c>
      <c r="I36" s="124" t="n">
        <v>0.0</v>
      </c>
      <c r="J36" s="123" t="n">
        <v>4.0</v>
      </c>
      <c r="K36" s="125" t="n">
        <v>0.0</v>
      </c>
      <c r="L36" s="126" t="n">
        <v>0.0</v>
      </c>
      <c r="M36" s="127" t="n">
        <v>5.0</v>
      </c>
      <c r="N36" s="128" t="n">
        <v>0.0</v>
      </c>
      <c r="O36" s="128" t="n">
        <v>0.0</v>
      </c>
      <c r="P36" s="62" t="n">
        <v>5.0</v>
      </c>
      <c r="Q36" s="129" t="n">
        <v>0.0</v>
      </c>
      <c r="R36" s="129" t="n">
        <v>0.0</v>
      </c>
    </row>
    <row customFormat="1" ht="15.75" r="37" s="40" spans="1:18" thickBot="1" x14ac:dyDescent="0.3">
      <c r="A37" s="73"/>
      <c r="B37" s="359"/>
      <c r="C37" s="340"/>
      <c r="D37" s="186" t="s">
        <v>13</v>
      </c>
      <c r="E37" s="187" t="n">
        <f ref="E37:R37" si="6" t="shared">SUM(E35:E36)</f>
        <v>18.0</v>
      </c>
      <c r="F37" s="188" t="n">
        <f si="6" t="shared"/>
        <v>0.0</v>
      </c>
      <c r="G37" s="188" t="n">
        <f si="6" t="shared"/>
        <v>3.0</v>
      </c>
      <c r="H37" s="189" t="n">
        <f si="6" t="shared"/>
        <v>3.0</v>
      </c>
      <c r="I37" s="190" t="n">
        <f si="6" t="shared"/>
        <v>0.0</v>
      </c>
      <c r="J37" s="135" t="n">
        <f si="6" t="shared"/>
        <v>21.0</v>
      </c>
      <c r="K37" s="191" t="n">
        <f si="6" t="shared"/>
        <v>2.0</v>
      </c>
      <c r="L37" s="192" t="n">
        <f si="6" t="shared"/>
        <v>1.0</v>
      </c>
      <c r="M37" s="193" t="n">
        <f si="6" t="shared"/>
        <v>33.0</v>
      </c>
      <c r="N37" s="194" t="n">
        <f si="6" t="shared"/>
        <v>0.0</v>
      </c>
      <c r="O37" s="194" t="n">
        <f si="6" t="shared"/>
        <v>4.0</v>
      </c>
      <c r="P37" s="52" t="n">
        <f si="6" t="shared"/>
        <v>37.0</v>
      </c>
      <c r="Q37" s="195" t="n">
        <f si="6" t="shared"/>
        <v>3.0</v>
      </c>
      <c r="R37" s="195" t="n">
        <f si="6" t="shared"/>
        <v>1.0</v>
      </c>
    </row>
    <row customFormat="1" r="38" s="40" spans="1:18" x14ac:dyDescent="0.25">
      <c r="A38" s="13" t="s">
        <v>147</v>
      </c>
      <c r="B38" s="359"/>
      <c r="C38" s="341" t="s">
        <v>49</v>
      </c>
      <c r="D38" s="152" t="s">
        <v>49</v>
      </c>
      <c r="E38" s="153" t="n">
        <v>15.0</v>
      </c>
      <c r="F38" s="196" t="n">
        <v>0.0</v>
      </c>
      <c r="G38" s="196" t="n">
        <v>0.0</v>
      </c>
      <c r="H38" s="154" t="n">
        <v>0.0</v>
      </c>
      <c r="I38" s="155" t="n">
        <v>0.0</v>
      </c>
      <c r="J38" s="114" t="n">
        <v>15.0</v>
      </c>
      <c r="K38" s="156" t="n">
        <v>0.0</v>
      </c>
      <c r="L38" s="157" t="n">
        <v>0.0</v>
      </c>
      <c r="M38" s="158" t="n">
        <v>22.0</v>
      </c>
      <c r="N38" s="159" t="n">
        <v>0.0</v>
      </c>
      <c r="O38" s="159" t="n">
        <v>0.0</v>
      </c>
      <c r="P38" s="62" t="n">
        <v>22.0</v>
      </c>
      <c r="Q38" s="185" t="n">
        <v>0.0</v>
      </c>
      <c r="R38" s="185" t="n">
        <v>0.0</v>
      </c>
    </row>
    <row customFormat="1" r="39" s="40" spans="1:18" x14ac:dyDescent="0.25">
      <c r="A39" s="13" t="s">
        <v>147</v>
      </c>
      <c r="B39" s="359"/>
      <c r="C39" s="339"/>
      <c r="D39" s="197" t="s">
        <v>84</v>
      </c>
      <c r="E39" s="122" t="n">
        <v>10.0</v>
      </c>
      <c r="F39" s="198" t="n">
        <v>1.0</v>
      </c>
      <c r="G39" s="198" t="n">
        <v>0.0</v>
      </c>
      <c r="H39" s="123" t="n">
        <v>0.0</v>
      </c>
      <c r="I39" s="124" t="n">
        <v>0.0</v>
      </c>
      <c r="J39" s="123" t="n">
        <v>11.0</v>
      </c>
      <c r="K39" s="125" t="n">
        <v>0.0</v>
      </c>
      <c r="L39" s="126" t="n">
        <v>0.0</v>
      </c>
      <c r="M39" s="127" t="n">
        <v>17.0</v>
      </c>
      <c r="N39" s="128" t="n">
        <v>2.0</v>
      </c>
      <c r="O39" s="128" t="n">
        <v>0.0</v>
      </c>
      <c r="P39" s="62" t="n">
        <v>19.0</v>
      </c>
      <c r="Q39" s="129" t="n">
        <v>0.0</v>
      </c>
      <c r="R39" s="129" t="n">
        <v>0.0</v>
      </c>
    </row>
    <row customFormat="1" ht="15.75" r="40" s="40" spans="1:18" thickBot="1" x14ac:dyDescent="0.3">
      <c r="A40" s="73"/>
      <c r="B40" s="359"/>
      <c r="C40" s="340"/>
      <c r="D40" s="186" t="s">
        <v>13</v>
      </c>
      <c r="E40" s="187" t="n">
        <f ref="E40:R40" si="7" t="shared">SUM(E38:E39)</f>
        <v>25.0</v>
      </c>
      <c r="F40" s="188" t="n">
        <f si="7" t="shared"/>
        <v>1.0</v>
      </c>
      <c r="G40" s="188" t="n">
        <f si="7" t="shared"/>
        <v>0.0</v>
      </c>
      <c r="H40" s="189" t="n">
        <f si="7" t="shared"/>
        <v>0.0</v>
      </c>
      <c r="I40" s="190" t="n">
        <f si="7" t="shared"/>
        <v>0.0</v>
      </c>
      <c r="J40" s="135" t="n">
        <f si="7" t="shared"/>
        <v>26.0</v>
      </c>
      <c r="K40" s="191" t="n">
        <f si="7" t="shared"/>
        <v>0.0</v>
      </c>
      <c r="L40" s="192" t="n">
        <f si="7" t="shared"/>
        <v>0.0</v>
      </c>
      <c r="M40" s="193" t="n">
        <f si="7" t="shared"/>
        <v>39.0</v>
      </c>
      <c r="N40" s="194" t="n">
        <f si="7" t="shared"/>
        <v>2.0</v>
      </c>
      <c r="O40" s="194" t="n">
        <f si="7" t="shared"/>
        <v>0.0</v>
      </c>
      <c r="P40" s="52" t="n">
        <f si="7" t="shared"/>
        <v>41.0</v>
      </c>
      <c r="Q40" s="195" t="n">
        <f si="7" t="shared"/>
        <v>0.0</v>
      </c>
      <c r="R40" s="195" t="n">
        <f si="7" t="shared"/>
        <v>0.0</v>
      </c>
    </row>
    <row customFormat="1" ht="15.75" r="41" s="40" spans="1:18" thickBot="1" x14ac:dyDescent="0.3">
      <c r="A41" s="13" t="s">
        <v>147</v>
      </c>
      <c r="B41" s="359"/>
      <c r="C41" s="199" t="s">
        <v>50</v>
      </c>
      <c r="D41" s="142" t="s">
        <v>50</v>
      </c>
      <c r="E41" s="187" t="n">
        <v>9.0</v>
      </c>
      <c r="F41" s="189" t="n">
        <v>1.0</v>
      </c>
      <c r="G41" s="189" t="n">
        <v>0.0</v>
      </c>
      <c r="H41" s="189" t="n">
        <v>0.0</v>
      </c>
      <c r="I41" s="190" t="n">
        <v>0.0</v>
      </c>
      <c r="J41" s="146" t="n">
        <v>10.0</v>
      </c>
      <c r="K41" s="191" t="n">
        <v>0.0</v>
      </c>
      <c r="L41" s="192" t="n">
        <v>0.0</v>
      </c>
      <c r="M41" s="193" t="n">
        <v>12.0</v>
      </c>
      <c r="N41" s="194" t="n">
        <v>1.0</v>
      </c>
      <c r="O41" s="194" t="n">
        <v>0.0</v>
      </c>
      <c r="P41" s="52" t="n">
        <v>13.0</v>
      </c>
      <c r="Q41" s="195" t="n">
        <v>0.0</v>
      </c>
      <c r="R41" s="195" t="n">
        <v>0.0</v>
      </c>
    </row>
    <row customFormat="1" r="42" s="40" spans="1:18" x14ac:dyDescent="0.25">
      <c r="A42" s="13" t="s">
        <v>147</v>
      </c>
      <c r="B42" s="359"/>
      <c r="C42" s="341" t="s">
        <v>51</v>
      </c>
      <c r="D42" s="152" t="s">
        <v>85</v>
      </c>
      <c r="E42" s="153" t="n">
        <v>10.0</v>
      </c>
      <c r="F42" s="154" t="n">
        <v>0.0</v>
      </c>
      <c r="G42" s="154" t="n">
        <v>1.0</v>
      </c>
      <c r="H42" s="154" t="n">
        <v>1.0</v>
      </c>
      <c r="I42" s="155" t="n">
        <v>0.0</v>
      </c>
      <c r="J42" s="114" t="n">
        <v>11.0</v>
      </c>
      <c r="K42" s="156" t="n">
        <v>0.0</v>
      </c>
      <c r="L42" s="157" t="n">
        <v>0.0</v>
      </c>
      <c r="M42" s="200" t="n">
        <v>10.0</v>
      </c>
      <c r="N42" s="201" t="n">
        <v>0.0</v>
      </c>
      <c r="O42" s="201" t="n">
        <v>1.0</v>
      </c>
      <c r="P42" s="62" t="n">
        <v>11.0</v>
      </c>
      <c r="Q42" s="185" t="n">
        <v>0.0</v>
      </c>
      <c r="R42" s="185" t="n">
        <v>0.0</v>
      </c>
    </row>
    <row customFormat="1" r="43" s="40" spans="1:18" x14ac:dyDescent="0.25">
      <c r="A43" s="13" t="s">
        <v>147</v>
      </c>
      <c r="B43" s="359"/>
      <c r="C43" s="339"/>
      <c r="D43" s="197" t="s">
        <v>51</v>
      </c>
      <c r="E43" s="122" t="n">
        <v>22.0</v>
      </c>
      <c r="F43" s="123" t="n">
        <v>3.0</v>
      </c>
      <c r="G43" s="123" t="n">
        <v>3.0</v>
      </c>
      <c r="H43" s="123" t="n">
        <v>3.0</v>
      </c>
      <c r="I43" s="124" t="n">
        <v>0.0</v>
      </c>
      <c r="J43" s="123" t="n">
        <v>28.0</v>
      </c>
      <c r="K43" s="125" t="n">
        <v>3.0</v>
      </c>
      <c r="L43" s="126" t="n">
        <v>1.0</v>
      </c>
      <c r="M43" s="127" t="n">
        <v>25.0</v>
      </c>
      <c r="N43" s="128" t="n">
        <v>4.0</v>
      </c>
      <c r="O43" s="128" t="n">
        <v>5.0</v>
      </c>
      <c r="P43" s="62" t="n">
        <v>34.0</v>
      </c>
      <c r="Q43" s="129" t="n">
        <v>5.0</v>
      </c>
      <c r="R43" s="129" t="n">
        <v>1.0</v>
      </c>
    </row>
    <row customFormat="1" ht="15.75" r="44" s="40" spans="1:18" thickBot="1" x14ac:dyDescent="0.3">
      <c r="A44" s="73"/>
      <c r="B44" s="359"/>
      <c r="C44" s="340"/>
      <c r="D44" s="186" t="s">
        <v>13</v>
      </c>
      <c r="E44" s="187" t="n">
        <f ref="E44:R44" si="8" t="shared">SUM(E42:E43)</f>
        <v>32.0</v>
      </c>
      <c r="F44" s="189" t="n">
        <f si="8" t="shared"/>
        <v>3.0</v>
      </c>
      <c r="G44" s="189" t="n">
        <f si="8" t="shared"/>
        <v>4.0</v>
      </c>
      <c r="H44" s="189" t="n">
        <f si="8" t="shared"/>
        <v>4.0</v>
      </c>
      <c r="I44" s="190" t="n">
        <f si="8" t="shared"/>
        <v>0.0</v>
      </c>
      <c r="J44" s="135" t="n">
        <f si="8" t="shared"/>
        <v>39.0</v>
      </c>
      <c r="K44" s="191" t="n">
        <f si="8" t="shared"/>
        <v>3.0</v>
      </c>
      <c r="L44" s="192" t="n">
        <f si="8" t="shared"/>
        <v>1.0</v>
      </c>
      <c r="M44" s="193" t="n">
        <f si="8" t="shared"/>
        <v>35.0</v>
      </c>
      <c r="N44" s="194" t="n">
        <f si="8" t="shared"/>
        <v>4.0</v>
      </c>
      <c r="O44" s="194" t="n">
        <f si="8" t="shared"/>
        <v>6.0</v>
      </c>
      <c r="P44" s="52" t="n">
        <f si="8" t="shared"/>
        <v>45.0</v>
      </c>
      <c r="Q44" s="195" t="n">
        <f si="8" t="shared"/>
        <v>5.0</v>
      </c>
      <c r="R44" s="195" t="n">
        <f si="8" t="shared"/>
        <v>1.0</v>
      </c>
    </row>
    <row customFormat="1" r="45" s="40" spans="1:18" x14ac:dyDescent="0.25">
      <c r="A45" s="13" t="s">
        <v>147</v>
      </c>
      <c r="B45" s="359"/>
      <c r="C45" s="341" t="s">
        <v>52</v>
      </c>
      <c r="D45" s="152" t="s">
        <v>52</v>
      </c>
      <c r="E45" s="153" t="n">
        <v>21.0</v>
      </c>
      <c r="F45" s="154" t="n">
        <v>2.0</v>
      </c>
      <c r="G45" s="154" t="n">
        <v>3.0</v>
      </c>
      <c r="H45" s="154" t="n">
        <v>3.0</v>
      </c>
      <c r="I45" s="155" t="n">
        <v>0.0</v>
      </c>
      <c r="J45" s="114" t="n">
        <v>26.0</v>
      </c>
      <c r="K45" s="202" t="n">
        <v>4.0</v>
      </c>
      <c r="L45" s="203" t="n">
        <v>1.0</v>
      </c>
      <c r="M45" s="158" t="n">
        <v>26.0</v>
      </c>
      <c r="N45" s="159" t="n">
        <v>3.0</v>
      </c>
      <c r="O45" s="159" t="n">
        <v>5.0</v>
      </c>
      <c r="P45" s="62" t="n">
        <v>34.0</v>
      </c>
      <c r="Q45" s="201" t="n">
        <v>6.0</v>
      </c>
      <c r="R45" s="204" t="n">
        <v>2.0</v>
      </c>
    </row>
    <row customFormat="1" r="46" s="40" spans="1:18" x14ac:dyDescent="0.25">
      <c r="A46" s="13" t="s">
        <v>147</v>
      </c>
      <c r="B46" s="359"/>
      <c r="C46" s="339"/>
      <c r="D46" s="121" t="s">
        <v>86</v>
      </c>
      <c r="E46" s="122" t="n">
        <v>3.0</v>
      </c>
      <c r="F46" s="123" t="n">
        <v>0.0</v>
      </c>
      <c r="G46" s="123" t="n">
        <v>1.0</v>
      </c>
      <c r="H46" s="123" t="n">
        <v>1.0</v>
      </c>
      <c r="I46" s="124" t="n">
        <v>0.0</v>
      </c>
      <c r="J46" s="123" t="n">
        <v>4.0</v>
      </c>
      <c r="K46" s="125" t="n">
        <v>0.0</v>
      </c>
      <c r="L46" s="126" t="n">
        <v>1.0</v>
      </c>
      <c r="M46" s="127" t="n">
        <v>3.0</v>
      </c>
      <c r="N46" s="128" t="n">
        <v>0.0</v>
      </c>
      <c r="O46" s="128" t="n">
        <v>1.0</v>
      </c>
      <c r="P46" s="62" t="n">
        <v>4.0</v>
      </c>
      <c r="Q46" s="128" t="n">
        <v>0.0</v>
      </c>
      <c r="R46" s="129" t="n">
        <v>1.0</v>
      </c>
    </row>
    <row customFormat="1" ht="15.75" r="47" s="40" spans="1:18" thickBot="1" x14ac:dyDescent="0.3">
      <c r="A47" s="73"/>
      <c r="B47" s="359"/>
      <c r="C47" s="340"/>
      <c r="D47" s="186" t="s">
        <v>13</v>
      </c>
      <c r="E47" s="187" t="n">
        <f ref="E47:R47" si="9" t="shared">SUM(E45:E46)</f>
        <v>24.0</v>
      </c>
      <c r="F47" s="189" t="n">
        <f si="9" t="shared"/>
        <v>2.0</v>
      </c>
      <c r="G47" s="189" t="n">
        <f si="9" t="shared"/>
        <v>4.0</v>
      </c>
      <c r="H47" s="189" t="n">
        <f si="9" t="shared"/>
        <v>4.0</v>
      </c>
      <c r="I47" s="190" t="n">
        <f si="9" t="shared"/>
        <v>0.0</v>
      </c>
      <c r="J47" s="135" t="n">
        <f si="9" t="shared"/>
        <v>30.0</v>
      </c>
      <c r="K47" s="191" t="n">
        <f si="9" t="shared"/>
        <v>4.0</v>
      </c>
      <c r="L47" s="192" t="n">
        <f si="9" t="shared"/>
        <v>2.0</v>
      </c>
      <c r="M47" s="193" t="n">
        <f si="9" t="shared"/>
        <v>29.0</v>
      </c>
      <c r="N47" s="194" t="n">
        <f si="9" t="shared"/>
        <v>3.0</v>
      </c>
      <c r="O47" s="194" t="n">
        <f si="9" t="shared"/>
        <v>6.0</v>
      </c>
      <c r="P47" s="52" t="n">
        <f si="9" t="shared"/>
        <v>38.0</v>
      </c>
      <c r="Q47" s="194" t="n">
        <f si="9" t="shared"/>
        <v>6.0</v>
      </c>
      <c r="R47" s="195" t="n">
        <f si="9" t="shared"/>
        <v>3.0</v>
      </c>
    </row>
    <row customFormat="1" ht="15.75" r="48" s="40" spans="1:18" thickBot="1" x14ac:dyDescent="0.3">
      <c r="A48" s="13" t="s">
        <v>147</v>
      </c>
      <c r="B48" s="359"/>
      <c r="C48" s="199" t="s">
        <v>87</v>
      </c>
      <c r="D48" s="142" t="s">
        <v>87</v>
      </c>
      <c r="E48" s="187" t="n">
        <v>15.0</v>
      </c>
      <c r="F48" s="189" t="n">
        <v>3.0</v>
      </c>
      <c r="G48" s="189" t="n">
        <v>0.0</v>
      </c>
      <c r="H48" s="189" t="n">
        <v>0.0</v>
      </c>
      <c r="I48" s="190" t="n">
        <v>0.0</v>
      </c>
      <c r="J48" s="146" t="n">
        <v>18.0</v>
      </c>
      <c r="K48" s="191" t="n">
        <v>0.0</v>
      </c>
      <c r="L48" s="192" t="n">
        <v>0.0</v>
      </c>
      <c r="M48" s="193" t="n">
        <v>28.0</v>
      </c>
      <c r="N48" s="194" t="n">
        <v>5.0</v>
      </c>
      <c r="O48" s="194" t="n">
        <v>0.0</v>
      </c>
      <c r="P48" s="52" t="n">
        <v>33.0</v>
      </c>
      <c r="Q48" s="194" t="n">
        <v>0.0</v>
      </c>
      <c r="R48" s="195" t="n">
        <v>0.0</v>
      </c>
    </row>
    <row customFormat="1" r="49" s="40" spans="1:18" x14ac:dyDescent="0.25">
      <c r="A49" s="13" t="s">
        <v>147</v>
      </c>
      <c r="B49" s="359"/>
      <c r="C49" s="341" t="s">
        <v>53</v>
      </c>
      <c r="D49" s="152" t="s">
        <v>88</v>
      </c>
      <c r="E49" s="153" t="n">
        <v>3.0</v>
      </c>
      <c r="F49" s="154" t="n">
        <v>2.0</v>
      </c>
      <c r="G49" s="154" t="n">
        <v>2.0</v>
      </c>
      <c r="H49" s="154" t="n">
        <v>1.0</v>
      </c>
      <c r="I49" s="155" t="n">
        <v>1.0</v>
      </c>
      <c r="J49" s="114" t="n">
        <v>7.0</v>
      </c>
      <c r="K49" s="156" t="n">
        <v>1.0</v>
      </c>
      <c r="L49" s="157" t="n">
        <v>1.0</v>
      </c>
      <c r="M49" s="158" t="n">
        <v>6.0</v>
      </c>
      <c r="N49" s="159" t="n">
        <v>3.0</v>
      </c>
      <c r="O49" s="159" t="n">
        <v>4.0</v>
      </c>
      <c r="P49" s="62" t="n">
        <v>13.0</v>
      </c>
      <c r="Q49" s="159" t="n">
        <v>2.0</v>
      </c>
      <c r="R49" s="185" t="n">
        <v>2.0</v>
      </c>
    </row>
    <row customFormat="1" r="50" s="40" spans="1:18" x14ac:dyDescent="0.25">
      <c r="A50" s="13" t="s">
        <v>147</v>
      </c>
      <c r="B50" s="359"/>
      <c r="C50" s="339"/>
      <c r="D50" s="121" t="s">
        <v>53</v>
      </c>
      <c r="E50" s="122" t="n">
        <v>8.0</v>
      </c>
      <c r="F50" s="123" t="n">
        <v>1.0</v>
      </c>
      <c r="G50" s="123" t="n">
        <v>0.0</v>
      </c>
      <c r="H50" s="123" t="n">
        <v>0.0</v>
      </c>
      <c r="I50" s="124" t="n">
        <v>0.0</v>
      </c>
      <c r="J50" s="123" t="n">
        <v>9.0</v>
      </c>
      <c r="K50" s="125" t="n">
        <v>0.0</v>
      </c>
      <c r="L50" s="126" t="n">
        <v>1.0</v>
      </c>
      <c r="M50" s="127" t="n">
        <v>12.0</v>
      </c>
      <c r="N50" s="128" t="n">
        <v>2.0</v>
      </c>
      <c r="O50" s="128" t="n">
        <v>0.0</v>
      </c>
      <c r="P50" s="62" t="n">
        <v>14.0</v>
      </c>
      <c r="Q50" s="128" t="n">
        <v>0.0</v>
      </c>
      <c r="R50" s="129" t="n">
        <v>2.0</v>
      </c>
    </row>
    <row customFormat="1" ht="15.75" r="51" s="40" spans="1:18" thickBot="1" x14ac:dyDescent="0.3">
      <c r="A51" s="73"/>
      <c r="B51" s="359"/>
      <c r="C51" s="340"/>
      <c r="D51" s="186" t="s">
        <v>13</v>
      </c>
      <c r="E51" s="187" t="n">
        <f ref="E51:R51" si="10" t="shared">SUM(E49:E50)</f>
        <v>11.0</v>
      </c>
      <c r="F51" s="189" t="n">
        <f si="10" t="shared"/>
        <v>3.0</v>
      </c>
      <c r="G51" s="189" t="n">
        <f si="10" t="shared"/>
        <v>2.0</v>
      </c>
      <c r="H51" s="189" t="n">
        <f si="10" t="shared"/>
        <v>1.0</v>
      </c>
      <c r="I51" s="190" t="n">
        <f si="10" t="shared"/>
        <v>1.0</v>
      </c>
      <c r="J51" s="135" t="n">
        <f si="10" t="shared"/>
        <v>16.0</v>
      </c>
      <c r="K51" s="191" t="n">
        <f si="10" t="shared"/>
        <v>1.0</v>
      </c>
      <c r="L51" s="192" t="n">
        <f si="10" t="shared"/>
        <v>2.0</v>
      </c>
      <c r="M51" s="193" t="n">
        <f si="10" t="shared"/>
        <v>18.0</v>
      </c>
      <c r="N51" s="194" t="n">
        <f si="10" t="shared"/>
        <v>5.0</v>
      </c>
      <c r="O51" s="194" t="n">
        <f si="10" t="shared"/>
        <v>4.0</v>
      </c>
      <c r="P51" s="52" t="n">
        <f si="10" t="shared"/>
        <v>27.0</v>
      </c>
      <c r="Q51" s="194" t="n">
        <f si="10" t="shared"/>
        <v>2.0</v>
      </c>
      <c r="R51" s="195" t="n">
        <f si="10" t="shared"/>
        <v>4.0</v>
      </c>
    </row>
    <row customFormat="1" ht="15.75" r="52" s="40" spans="1:18" thickBot="1" x14ac:dyDescent="0.3">
      <c r="A52" s="13" t="s">
        <v>147</v>
      </c>
      <c r="B52" s="359"/>
      <c r="C52" s="205" t="s">
        <v>54</v>
      </c>
      <c r="D52" s="206" t="s">
        <v>54</v>
      </c>
      <c r="E52" s="132" t="n">
        <v>11.0</v>
      </c>
      <c r="F52" s="133" t="n">
        <v>1.0</v>
      </c>
      <c r="G52" s="133" t="n">
        <v>0.0</v>
      </c>
      <c r="H52" s="133" t="n">
        <v>0.0</v>
      </c>
      <c r="I52" s="134" t="n">
        <v>0.0</v>
      </c>
      <c r="J52" s="207" t="n">
        <v>12.0</v>
      </c>
      <c r="K52" s="136" t="n">
        <v>0.0</v>
      </c>
      <c r="L52" s="137" t="n">
        <v>0.0</v>
      </c>
      <c r="M52" s="138" t="n">
        <v>18.0</v>
      </c>
      <c r="N52" s="139" t="n">
        <v>1.0</v>
      </c>
      <c r="O52" s="139" t="n">
        <v>0.0</v>
      </c>
      <c r="P52" s="102" t="n">
        <v>19.0</v>
      </c>
      <c r="Q52" s="139" t="n">
        <v>0.0</v>
      </c>
      <c r="R52" s="208" t="n">
        <v>0.0</v>
      </c>
    </row>
    <row customFormat="1" r="53" s="40" spans="1:18" x14ac:dyDescent="0.25">
      <c r="B53" s="359"/>
      <c r="C53" s="361" t="s">
        <v>99</v>
      </c>
      <c r="D53" s="362"/>
      <c r="E53" s="104" t="n">
        <f ref="E53:R53" si="11" t="shared">E52+E51+E48+E47+E44+E41+E40+E37</f>
        <v>145.0</v>
      </c>
      <c r="F53" s="105" t="n">
        <f si="11" t="shared"/>
        <v>14.0</v>
      </c>
      <c r="G53" s="105" t="n">
        <f si="11" t="shared"/>
        <v>13.0</v>
      </c>
      <c r="H53" s="105" t="n">
        <f si="11" t="shared"/>
        <v>12.0</v>
      </c>
      <c r="I53" s="105" t="n">
        <f si="11" t="shared"/>
        <v>1.0</v>
      </c>
      <c r="J53" s="105" t="n">
        <f si="11" t="shared"/>
        <v>172.0</v>
      </c>
      <c r="K53" s="105" t="n">
        <f si="11" t="shared"/>
        <v>10.0</v>
      </c>
      <c r="L53" s="106" t="n">
        <f si="11" t="shared"/>
        <v>6.0</v>
      </c>
      <c r="M53" s="104" t="n">
        <f si="11" t="shared"/>
        <v>212.0</v>
      </c>
      <c r="N53" s="105" t="n">
        <f si="11" t="shared"/>
        <v>21.0</v>
      </c>
      <c r="O53" s="105" t="n">
        <f si="11" t="shared"/>
        <v>20.0</v>
      </c>
      <c r="P53" s="105" t="n">
        <f si="11" t="shared"/>
        <v>253.0</v>
      </c>
      <c r="Q53" s="105" t="n">
        <f si="11" t="shared"/>
        <v>16.0</v>
      </c>
      <c r="R53" s="106" t="n">
        <f si="11" t="shared"/>
        <v>9.0</v>
      </c>
    </row>
    <row customFormat="1" ht="15.75" r="54" s="40" spans="1:18" thickBot="1" x14ac:dyDescent="0.3">
      <c r="B54" s="360"/>
      <c r="C54" s="344" t="s">
        <v>100</v>
      </c>
      <c r="D54" s="357"/>
      <c r="E54" s="274" t="n">
        <f>IF(ISERROR(E53/(E53+F53+G53)),0,E53/(E53+F53+G53))</f>
        <v>0.8430232558139535</v>
      </c>
      <c r="F54" s="275" t="n">
        <f>IF(ISERROR(F53/(E53+F53+G53)),0,F53/(E53+F53+G53))</f>
        <v>0.08139534883720931</v>
      </c>
      <c r="G54" s="276" t="n">
        <f>IF(1-E54-F54=1,IF(G53=0,0,1),1-E54-F54)</f>
        <v>0.07558139534883715</v>
      </c>
      <c r="H54" s="276" t="n">
        <f>IF(ISERROR(H53/G53),0,H53/G53)</f>
        <v>0.9230769230769231</v>
      </c>
      <c r="I54" s="276" t="n">
        <f>IF(1-H54=1,IF(I53=0,0,1),1-H54)</f>
        <v>0.07692307692307687</v>
      </c>
      <c r="J54" s="276"/>
      <c r="K54" s="276" t="n">
        <f>IF(ISERROR(K53/J53),0,K53/J53)</f>
        <v>0.05813953488372093</v>
      </c>
      <c r="L54" s="277" t="n">
        <f>IF(ISERROR(L53/J53),0,L53/J53)</f>
        <v>0.03488372093023256</v>
      </c>
      <c r="M54" s="274" t="n">
        <f>IF(ISERROR(M53/P53),0,M53/P53)</f>
        <v>0.8379446640316206</v>
      </c>
      <c r="N54" s="276" t="n">
        <f>IF(ISERROR(N53/P53),0,N53/P53)</f>
        <v>0.08300395256916997</v>
      </c>
      <c r="O54" s="276" t="n">
        <f>IF(1-M54-N54=1,IF(O53=0,0,1),1-M54-N54)</f>
        <v>0.07905138339920943</v>
      </c>
      <c r="P54" s="276"/>
      <c r="Q54" s="276" t="n">
        <f>IF(ISERROR(Q53/P53),0,Q53/P53)</f>
        <v>0.06324110671936758</v>
      </c>
      <c r="R54" s="278" t="n">
        <f>IF(ISERROR(R53/P53),0,R53/P53)</f>
        <v>0.03557312252964427</v>
      </c>
    </row>
    <row r="55" spans="1:18" x14ac:dyDescent="0.25">
      <c r="A5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50">
    <mergeCell ref="N32:N33"/>
    <mergeCell ref="O32:O33"/>
    <mergeCell ref="P32:P33"/>
    <mergeCell ref="Q32:R32"/>
    <mergeCell ref="B35:B54"/>
    <mergeCell ref="C35:C37"/>
    <mergeCell ref="C38:C40"/>
    <mergeCell ref="C42:C44"/>
    <mergeCell ref="C45:C47"/>
    <mergeCell ref="C49:C51"/>
    <mergeCell ref="C53:D53"/>
    <mergeCell ref="C54:D54"/>
    <mergeCell ref="G32:G33"/>
    <mergeCell ref="H32:I32"/>
    <mergeCell ref="J32:J33"/>
    <mergeCell ref="K32:L32"/>
    <mergeCell ref="M32:M33"/>
    <mergeCell ref="M4:R4"/>
    <mergeCell ref="B2:H2"/>
    <mergeCell ref="B29:H29"/>
    <mergeCell ref="B31:B34"/>
    <mergeCell ref="C31:C34"/>
    <mergeCell ref="D31:D34"/>
    <mergeCell ref="E31:L31"/>
    <mergeCell ref="C27:D27"/>
    <mergeCell ref="E5:E6"/>
    <mergeCell ref="F5:F6"/>
    <mergeCell ref="G5:G6"/>
    <mergeCell ref="J5:J6"/>
    <mergeCell ref="K5:L5"/>
    <mergeCell ref="M31:R31"/>
    <mergeCell ref="E32:E33"/>
    <mergeCell ref="F32:F33"/>
    <mergeCell ref="H5:I5"/>
    <mergeCell ref="B4:B7"/>
    <mergeCell ref="C4:C7"/>
    <mergeCell ref="D4:D7"/>
    <mergeCell ref="E4:L4"/>
    <mergeCell ref="B8:B27"/>
    <mergeCell ref="C8:C10"/>
    <mergeCell ref="C11:C13"/>
    <mergeCell ref="C15:C17"/>
    <mergeCell ref="C18:C20"/>
    <mergeCell ref="C22:C24"/>
    <mergeCell ref="C26:D26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7" man="1" max="16383"/>
  </rowBreaks>
</worksheet>
</file>

<file path=xl/worksheets/sheet7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5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210" spans="1:18" thickBot="1" x14ac:dyDescent="0.3">
      <c r="B1" s="107"/>
      <c r="C1" s="108"/>
      <c r="D1" s="108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customHeight="1" ht="1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176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r="8" s="40" spans="1:18" x14ac:dyDescent="0.25">
      <c r="A8" s="13" t="s">
        <v>147</v>
      </c>
      <c r="B8" s="363" t="s">
        <v>19</v>
      </c>
      <c r="C8" s="364" t="s">
        <v>102</v>
      </c>
      <c r="D8" s="112" t="s">
        <v>68</v>
      </c>
      <c r="E8" s="153" t="n">
        <v>6.0</v>
      </c>
      <c r="F8" s="154" t="n">
        <v>0.0</v>
      </c>
      <c r="G8" s="154" t="n">
        <v>2.0</v>
      </c>
      <c r="H8" s="154" t="n">
        <v>2.0</v>
      </c>
      <c r="I8" s="155" t="n">
        <v>0.0</v>
      </c>
      <c r="J8" s="154" t="n">
        <v>8.0</v>
      </c>
      <c r="K8" s="156" t="n">
        <v>1.0</v>
      </c>
      <c r="L8" s="157" t="n">
        <v>3.0</v>
      </c>
      <c r="M8" s="158" t="n">
        <v>8.0</v>
      </c>
      <c r="N8" s="159" t="n">
        <v>0.0</v>
      </c>
      <c r="O8" s="159" t="n">
        <v>3.0</v>
      </c>
      <c r="P8" s="62" t="n">
        <v>11.0</v>
      </c>
      <c r="Q8" s="159" t="n">
        <v>2.0</v>
      </c>
      <c r="R8" s="160" t="n">
        <v>3.0</v>
      </c>
    </row>
    <row customFormat="1" customHeight="1" ht="15.75" r="9" s="40" spans="1:18" x14ac:dyDescent="0.25">
      <c r="A9" s="13" t="s">
        <v>147</v>
      </c>
      <c r="B9" s="347"/>
      <c r="C9" s="364"/>
      <c r="D9" s="212" t="s">
        <v>103</v>
      </c>
      <c r="E9" s="122" t="n">
        <v>8.0</v>
      </c>
      <c r="F9" s="123" t="n">
        <v>1.0</v>
      </c>
      <c r="G9" s="123" t="n">
        <v>1.0</v>
      </c>
      <c r="H9" s="123" t="n">
        <v>1.0</v>
      </c>
      <c r="I9" s="124" t="n">
        <v>0.0</v>
      </c>
      <c r="J9" s="123" t="n">
        <v>10.0</v>
      </c>
      <c r="K9" s="125" t="n">
        <v>1.0</v>
      </c>
      <c r="L9" s="126" t="n">
        <v>0.0</v>
      </c>
      <c r="M9" s="127" t="n">
        <v>13.0</v>
      </c>
      <c r="N9" s="128" t="n">
        <v>1.0</v>
      </c>
      <c r="O9" s="128" t="n">
        <v>4.0</v>
      </c>
      <c r="P9" s="62" t="n">
        <v>18.0</v>
      </c>
      <c r="Q9" s="128" t="n">
        <v>4.0</v>
      </c>
      <c r="R9" s="130" t="n">
        <v>0.0</v>
      </c>
    </row>
    <row customFormat="1" ht="15.75" r="10" s="40" spans="1:18" thickBot="1" x14ac:dyDescent="0.3">
      <c r="A10" s="73"/>
      <c r="B10" s="347"/>
      <c r="C10" s="365"/>
      <c r="D10" s="186" t="s">
        <v>13</v>
      </c>
      <c r="E10" s="187" t="n">
        <f ref="E10:R10" si="0" t="shared">SUM(E8:E9)</f>
        <v>14.0</v>
      </c>
      <c r="F10" s="189" t="n">
        <f si="0" t="shared"/>
        <v>1.0</v>
      </c>
      <c r="G10" s="189" t="n">
        <f si="0" t="shared"/>
        <v>3.0</v>
      </c>
      <c r="H10" s="189" t="n">
        <f si="0" t="shared"/>
        <v>3.0</v>
      </c>
      <c r="I10" s="190" t="n">
        <f si="0" t="shared"/>
        <v>0.0</v>
      </c>
      <c r="J10" s="135" t="n">
        <f si="0" t="shared"/>
        <v>18.0</v>
      </c>
      <c r="K10" s="191" t="n">
        <f si="0" t="shared"/>
        <v>2.0</v>
      </c>
      <c r="L10" s="192" t="n">
        <f si="0" t="shared"/>
        <v>3.0</v>
      </c>
      <c r="M10" s="193" t="n">
        <f si="0" t="shared"/>
        <v>21.0</v>
      </c>
      <c r="N10" s="194" t="n">
        <f si="0" t="shared"/>
        <v>1.0</v>
      </c>
      <c r="O10" s="194" t="n">
        <f si="0" t="shared"/>
        <v>7.0</v>
      </c>
      <c r="P10" s="52" t="n">
        <f si="0" t="shared"/>
        <v>29.0</v>
      </c>
      <c r="Q10" s="194" t="n">
        <f si="0" t="shared"/>
        <v>6.0</v>
      </c>
      <c r="R10" s="213" t="n">
        <f si="0" t="shared"/>
        <v>3.0</v>
      </c>
    </row>
    <row customFormat="1" r="11" s="40" spans="1:18" x14ac:dyDescent="0.25">
      <c r="A11" s="13" t="s">
        <v>147</v>
      </c>
      <c r="B11" s="347"/>
      <c r="C11" s="341" t="s">
        <v>20</v>
      </c>
      <c r="D11" s="214" t="s">
        <v>69</v>
      </c>
      <c r="E11" s="153" t="n">
        <v>2.0</v>
      </c>
      <c r="F11" s="154" t="n">
        <v>0.0</v>
      </c>
      <c r="G11" s="154" t="n">
        <v>0.0</v>
      </c>
      <c r="H11" s="154" t="n">
        <v>0.0</v>
      </c>
      <c r="I11" s="155" t="n">
        <v>0.0</v>
      </c>
      <c r="J11" s="114" t="n">
        <v>2.0</v>
      </c>
      <c r="K11" s="156" t="n">
        <v>0.0</v>
      </c>
      <c r="L11" s="157" t="n">
        <v>0.0</v>
      </c>
      <c r="M11" s="158" t="n">
        <v>2.0</v>
      </c>
      <c r="N11" s="159" t="n">
        <v>0.0</v>
      </c>
      <c r="O11" s="159" t="n">
        <v>0.0</v>
      </c>
      <c r="P11" s="62" t="n">
        <v>2.0</v>
      </c>
      <c r="Q11" s="159" t="n">
        <v>0.0</v>
      </c>
      <c r="R11" s="160" t="n">
        <v>0.0</v>
      </c>
    </row>
    <row customFormat="1" r="12" s="40" spans="1:18" x14ac:dyDescent="0.25">
      <c r="A12" s="13" t="s">
        <v>147</v>
      </c>
      <c r="B12" s="347"/>
      <c r="C12" s="339"/>
      <c r="D12" s="197" t="s">
        <v>20</v>
      </c>
      <c r="E12" s="122" t="n">
        <v>2.0</v>
      </c>
      <c r="F12" s="123" t="n">
        <v>0.0</v>
      </c>
      <c r="G12" s="123" t="n">
        <v>1.0</v>
      </c>
      <c r="H12" s="123" t="n">
        <v>1.0</v>
      </c>
      <c r="I12" s="124" t="n">
        <v>0.0</v>
      </c>
      <c r="J12" s="123" t="n">
        <v>3.0</v>
      </c>
      <c r="K12" s="125" t="n">
        <v>0.0</v>
      </c>
      <c r="L12" s="126" t="n">
        <v>1.0</v>
      </c>
      <c r="M12" s="127" t="n">
        <v>2.0</v>
      </c>
      <c r="N12" s="128" t="n">
        <v>0.0</v>
      </c>
      <c r="O12" s="128" t="n">
        <v>2.0</v>
      </c>
      <c r="P12" s="62" t="n">
        <v>4.0</v>
      </c>
      <c r="Q12" s="128" t="n">
        <v>0.0</v>
      </c>
      <c r="R12" s="130" t="n">
        <v>2.0</v>
      </c>
    </row>
    <row customFormat="1" ht="15.75" r="13" s="40" spans="1:18" thickBot="1" x14ac:dyDescent="0.3">
      <c r="A13" s="73"/>
      <c r="B13" s="347"/>
      <c r="C13" s="340"/>
      <c r="D13" s="186" t="s">
        <v>13</v>
      </c>
      <c r="E13" s="187" t="n">
        <f ref="E13:R13" si="1" t="shared">SUM(E11:E12)</f>
        <v>4.0</v>
      </c>
      <c r="F13" s="189" t="n">
        <f si="1" t="shared"/>
        <v>0.0</v>
      </c>
      <c r="G13" s="189" t="n">
        <f si="1" t="shared"/>
        <v>1.0</v>
      </c>
      <c r="H13" s="189" t="n">
        <f si="1" t="shared"/>
        <v>1.0</v>
      </c>
      <c r="I13" s="190" t="n">
        <f si="1" t="shared"/>
        <v>0.0</v>
      </c>
      <c r="J13" s="135" t="n">
        <f si="1" t="shared"/>
        <v>5.0</v>
      </c>
      <c r="K13" s="191" t="n">
        <f si="1" t="shared"/>
        <v>0.0</v>
      </c>
      <c r="L13" s="192" t="n">
        <f si="1" t="shared"/>
        <v>1.0</v>
      </c>
      <c r="M13" s="193" t="n">
        <f si="1" t="shared"/>
        <v>4.0</v>
      </c>
      <c r="N13" s="194" t="n">
        <f si="1" t="shared"/>
        <v>0.0</v>
      </c>
      <c r="O13" s="194" t="n">
        <f si="1" t="shared"/>
        <v>2.0</v>
      </c>
      <c r="P13" s="52" t="n">
        <f si="1" t="shared"/>
        <v>6.0</v>
      </c>
      <c r="Q13" s="194" t="n">
        <f si="1" t="shared"/>
        <v>0.0</v>
      </c>
      <c r="R13" s="213" t="n">
        <f si="1" t="shared"/>
        <v>2.0</v>
      </c>
    </row>
    <row customFormat="1" r="14" s="40" spans="1:18" x14ac:dyDescent="0.25">
      <c r="A14" s="13" t="s">
        <v>147</v>
      </c>
      <c r="B14" s="347"/>
      <c r="C14" s="366" t="s">
        <v>21</v>
      </c>
      <c r="D14" s="152" t="s">
        <v>21</v>
      </c>
      <c r="E14" s="153" t="n">
        <v>5.0</v>
      </c>
      <c r="F14" s="154" t="n">
        <v>0.0</v>
      </c>
      <c r="G14" s="154" t="n">
        <v>1.0</v>
      </c>
      <c r="H14" s="154" t="n">
        <v>1.0</v>
      </c>
      <c r="I14" s="155" t="n">
        <v>0.0</v>
      </c>
      <c r="J14" s="114" t="n">
        <v>6.0</v>
      </c>
      <c r="K14" s="156" t="n">
        <v>1.0</v>
      </c>
      <c r="L14" s="157" t="n">
        <v>1.0</v>
      </c>
      <c r="M14" s="158" t="n">
        <v>7.0</v>
      </c>
      <c r="N14" s="159" t="n">
        <v>0.0</v>
      </c>
      <c r="O14" s="159" t="n">
        <v>1.0</v>
      </c>
      <c r="P14" s="62" t="n">
        <v>8.0</v>
      </c>
      <c r="Q14" s="159" t="n">
        <v>1.0</v>
      </c>
      <c r="R14" s="160" t="n">
        <v>2.0</v>
      </c>
    </row>
    <row customFormat="1" r="15" s="40" spans="1:18" x14ac:dyDescent="0.25">
      <c r="A15" s="13" t="s">
        <v>147</v>
      </c>
      <c r="B15" s="347"/>
      <c r="C15" s="367"/>
      <c r="D15" s="121" t="s">
        <v>70</v>
      </c>
      <c r="E15" s="122" t="n">
        <v>1.0</v>
      </c>
      <c r="F15" s="123" t="n">
        <v>0.0</v>
      </c>
      <c r="G15" s="123" t="n">
        <v>0.0</v>
      </c>
      <c r="H15" s="123" t="n">
        <v>0.0</v>
      </c>
      <c r="I15" s="124" t="n">
        <v>0.0</v>
      </c>
      <c r="J15" s="123" t="n">
        <v>1.0</v>
      </c>
      <c r="K15" s="125" t="n">
        <v>0.0</v>
      </c>
      <c r="L15" s="126" t="n">
        <v>0.0</v>
      </c>
      <c r="M15" s="127" t="n">
        <v>1.0</v>
      </c>
      <c r="N15" s="128" t="n">
        <v>0.0</v>
      </c>
      <c r="O15" s="128" t="n">
        <v>0.0</v>
      </c>
      <c r="P15" s="62" t="n">
        <v>1.0</v>
      </c>
      <c r="Q15" s="128" t="n">
        <v>0.0</v>
      </c>
      <c r="R15" s="130" t="n">
        <v>0.0</v>
      </c>
    </row>
    <row customFormat="1" ht="15.75" r="16" s="40" spans="1:18" thickBot="1" x14ac:dyDescent="0.3">
      <c r="A16" s="73"/>
      <c r="B16" s="347"/>
      <c r="C16" s="368"/>
      <c r="D16" s="186" t="s">
        <v>13</v>
      </c>
      <c r="E16" s="187" t="n">
        <f ref="E16:R16" si="2" t="shared">SUM(E14:E15)</f>
        <v>6.0</v>
      </c>
      <c r="F16" s="189" t="n">
        <f si="2" t="shared"/>
        <v>0.0</v>
      </c>
      <c r="G16" s="189" t="n">
        <f si="2" t="shared"/>
        <v>1.0</v>
      </c>
      <c r="H16" s="189" t="n">
        <f si="2" t="shared"/>
        <v>1.0</v>
      </c>
      <c r="I16" s="190" t="n">
        <f si="2" t="shared"/>
        <v>0.0</v>
      </c>
      <c r="J16" s="135" t="n">
        <f si="2" t="shared"/>
        <v>7.0</v>
      </c>
      <c r="K16" s="191" t="n">
        <f si="2" t="shared"/>
        <v>1.0</v>
      </c>
      <c r="L16" s="192" t="n">
        <f si="2" t="shared"/>
        <v>1.0</v>
      </c>
      <c r="M16" s="193" t="n">
        <f si="2" t="shared"/>
        <v>8.0</v>
      </c>
      <c r="N16" s="194" t="n">
        <f si="2" t="shared"/>
        <v>0.0</v>
      </c>
      <c r="O16" s="194" t="n">
        <f si="2" t="shared"/>
        <v>1.0</v>
      </c>
      <c r="P16" s="52" t="n">
        <f si="2" t="shared"/>
        <v>9.0</v>
      </c>
      <c r="Q16" s="194" t="n">
        <f si="2" t="shared"/>
        <v>1.0</v>
      </c>
      <c r="R16" s="213" t="n">
        <f si="2" t="shared"/>
        <v>2.0</v>
      </c>
    </row>
    <row customFormat="1" ht="15.75" r="17" s="40" spans="1:18" thickBot="1" x14ac:dyDescent="0.3">
      <c r="A17" s="13" t="s">
        <v>147</v>
      </c>
      <c r="B17" s="347"/>
      <c r="C17" s="141" t="s">
        <v>22</v>
      </c>
      <c r="D17" s="215" t="s">
        <v>22</v>
      </c>
      <c r="E17" s="187" t="n">
        <v>31.0</v>
      </c>
      <c r="F17" s="189" t="n">
        <v>5.0</v>
      </c>
      <c r="G17" s="189" t="n">
        <v>2.0</v>
      </c>
      <c r="H17" s="189" t="n">
        <v>1.0</v>
      </c>
      <c r="I17" s="190" t="n">
        <v>1.0</v>
      </c>
      <c r="J17" s="146" t="n">
        <v>38.0</v>
      </c>
      <c r="K17" s="191" t="n">
        <v>1.0</v>
      </c>
      <c r="L17" s="192" t="n">
        <v>1.0</v>
      </c>
      <c r="M17" s="193" t="n">
        <v>44.0</v>
      </c>
      <c r="N17" s="194" t="n">
        <v>7.0</v>
      </c>
      <c r="O17" s="194" t="n">
        <v>3.0</v>
      </c>
      <c r="P17" s="52" t="n">
        <v>54.0</v>
      </c>
      <c r="Q17" s="194" t="n">
        <v>1.0</v>
      </c>
      <c r="R17" s="213" t="n">
        <v>2.0</v>
      </c>
    </row>
    <row customFormat="1" r="18" s="40" spans="1:18" x14ac:dyDescent="0.25">
      <c r="A18" s="13" t="s">
        <v>147</v>
      </c>
      <c r="B18" s="347"/>
      <c r="C18" s="366" t="s">
        <v>23</v>
      </c>
      <c r="D18" s="112" t="s">
        <v>71</v>
      </c>
      <c r="E18" s="153" t="n">
        <v>6.0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6.0</v>
      </c>
      <c r="K18" s="156" t="n">
        <v>0.0</v>
      </c>
      <c r="L18" s="157" t="n">
        <v>0.0</v>
      </c>
      <c r="M18" s="158" t="n">
        <v>7.0</v>
      </c>
      <c r="N18" s="159" t="n">
        <v>0.0</v>
      </c>
      <c r="O18" s="159" t="n">
        <v>0.0</v>
      </c>
      <c r="P18" s="62" t="n">
        <v>7.0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121" t="s">
        <v>23</v>
      </c>
      <c r="E19" s="122" t="n">
        <v>18.0</v>
      </c>
      <c r="F19" s="123" t="n">
        <v>3.0</v>
      </c>
      <c r="G19" s="123" t="n">
        <v>3.0</v>
      </c>
      <c r="H19" s="123" t="n">
        <v>3.0</v>
      </c>
      <c r="I19" s="124" t="n">
        <v>0.0</v>
      </c>
      <c r="J19" s="123" t="n">
        <v>24.0</v>
      </c>
      <c r="K19" s="125" t="n">
        <v>2.0</v>
      </c>
      <c r="L19" s="126" t="n">
        <v>3.0</v>
      </c>
      <c r="M19" s="127" t="n">
        <v>21.0</v>
      </c>
      <c r="N19" s="128" t="n">
        <v>4.0</v>
      </c>
      <c r="O19" s="128" t="n">
        <v>5.0</v>
      </c>
      <c r="P19" s="62" t="n">
        <v>30.0</v>
      </c>
      <c r="Q19" s="128" t="n">
        <v>4.0</v>
      </c>
      <c r="R19" s="130" t="n">
        <v>4.0</v>
      </c>
    </row>
    <row customFormat="1" ht="15.75" r="20" s="40" spans="1:18" thickBot="1" x14ac:dyDescent="0.3">
      <c r="B20" s="347"/>
      <c r="C20" s="367"/>
      <c r="D20" s="216" t="s">
        <v>13</v>
      </c>
      <c r="E20" s="132" t="n">
        <f ref="E20:R20" si="3" t="shared">SUM(E18:E19)</f>
        <v>24.0</v>
      </c>
      <c r="F20" s="133" t="n">
        <f si="3" t="shared"/>
        <v>3.0</v>
      </c>
      <c r="G20" s="133" t="n">
        <f si="3" t="shared"/>
        <v>3.0</v>
      </c>
      <c r="H20" s="133" t="n">
        <f si="3" t="shared"/>
        <v>3.0</v>
      </c>
      <c r="I20" s="134" t="n">
        <f si="3" t="shared"/>
        <v>0.0</v>
      </c>
      <c r="J20" s="133" t="n">
        <f si="3" t="shared"/>
        <v>30.0</v>
      </c>
      <c r="K20" s="136" t="n">
        <f si="3" t="shared"/>
        <v>2.0</v>
      </c>
      <c r="L20" s="137" t="n">
        <f si="3" t="shared"/>
        <v>3.0</v>
      </c>
      <c r="M20" s="138" t="n">
        <f si="3" t="shared"/>
        <v>28.0</v>
      </c>
      <c r="N20" s="139" t="n">
        <f si="3" t="shared"/>
        <v>4.0</v>
      </c>
      <c r="O20" s="139" t="n">
        <f si="3" t="shared"/>
        <v>5.0</v>
      </c>
      <c r="P20" s="101" t="n">
        <f si="3" t="shared"/>
        <v>37.0</v>
      </c>
      <c r="Q20" s="139" t="n">
        <f si="3" t="shared"/>
        <v>4.0</v>
      </c>
      <c r="R20" s="140" t="n">
        <f si="3" t="shared"/>
        <v>4.0</v>
      </c>
    </row>
    <row customFormat="1" customHeight="1" ht="16.5" r="21" s="40" spans="1:18" x14ac:dyDescent="0.25">
      <c r="B21" s="347"/>
      <c r="C21" s="361" t="s">
        <v>99</v>
      </c>
      <c r="D21" s="362"/>
      <c r="E21" s="104" t="n">
        <f ref="E21:R21" si="4" t="shared">E20+E17+E16+E13+E10</f>
        <v>79.0</v>
      </c>
      <c r="F21" s="105" t="n">
        <f si="4" t="shared"/>
        <v>9.0</v>
      </c>
      <c r="G21" s="105" t="n">
        <f si="4" t="shared"/>
        <v>10.0</v>
      </c>
      <c r="H21" s="105" t="n">
        <f si="4" t="shared"/>
        <v>9.0</v>
      </c>
      <c r="I21" s="105" t="n">
        <f si="4" t="shared"/>
        <v>1.0</v>
      </c>
      <c r="J21" s="105" t="n">
        <f si="4" t="shared"/>
        <v>98.0</v>
      </c>
      <c r="K21" s="105" t="n">
        <f si="4" t="shared"/>
        <v>6.0</v>
      </c>
      <c r="L21" s="106" t="n">
        <f si="4" t="shared"/>
        <v>9.0</v>
      </c>
      <c r="M21" s="104" t="n">
        <f si="4" t="shared"/>
        <v>105.0</v>
      </c>
      <c r="N21" s="105" t="n">
        <f si="4" t="shared"/>
        <v>12.0</v>
      </c>
      <c r="O21" s="105" t="n">
        <f si="4" t="shared"/>
        <v>18.0</v>
      </c>
      <c r="P21" s="105" t="n">
        <f si="4" t="shared"/>
        <v>135.0</v>
      </c>
      <c r="Q21" s="105" t="n">
        <f si="4" t="shared"/>
        <v>12.0</v>
      </c>
      <c r="R21" s="106" t="n">
        <f si="4" t="shared"/>
        <v>13.0</v>
      </c>
    </row>
    <row customFormat="1" ht="15.75" r="22" s="40" spans="1:18" thickBot="1" x14ac:dyDescent="0.3">
      <c r="B22" s="348"/>
      <c r="C22" s="344" t="s">
        <v>100</v>
      </c>
      <c r="D22" s="357"/>
      <c r="E22" s="274" t="n">
        <f>IF(ISERROR(E21/(E21+F21+G21)),0,(E21/(E21+F21+G21)))</f>
        <v>0.8061224489795918</v>
      </c>
      <c r="F22" s="275" t="n">
        <f>IF(ISERROR(F21/(E21+F21+G21)),0,F21/(E21+F21+G21))</f>
        <v>0.09183673469387756</v>
      </c>
      <c r="G22" s="276" t="n">
        <f>IF(1-E22-F22=1,IF(G21=0,0,1),1-E22-F22)</f>
        <v>0.1020408163265306</v>
      </c>
      <c r="H22" s="276" t="n">
        <f>IF(ISERROR(H21/G21),0,H21/G21)</f>
        <v>0.9</v>
      </c>
      <c r="I22" s="276" t="n">
        <f>IF(1-H22=1,IF(I21=0,0,1),1-H22)</f>
        <v>0.09999999999999998</v>
      </c>
      <c r="J22" s="276"/>
      <c r="K22" s="276" t="n">
        <f>IF(ISERROR(K21/J21),0,K21/J21)</f>
        <v>0.061224489795918366</v>
      </c>
      <c r="L22" s="277" t="n">
        <f>IF(ISERROR(L21/J21),0,L21/J21)</f>
        <v>0.09183673469387756</v>
      </c>
      <c r="M22" s="274" t="n">
        <f>IF(ISERROR(M21/P21),0,M21/P21)</f>
        <v>0.7777777777777778</v>
      </c>
      <c r="N22" s="276" t="n">
        <f>IF(ISERROR(N21/P21),0,N21/P21)</f>
        <v>0.08888888888888889</v>
      </c>
      <c r="O22" s="276" t="n">
        <f>IF(1-M22-N22=1,IF(O21=0,0,1),1-M22-N22)</f>
        <v>0.1333333333333333</v>
      </c>
      <c r="P22" s="276"/>
      <c r="Q22" s="276" t="n">
        <f>IF(ISERROR(Q21/P21),0,Q21/P21)</f>
        <v>0.08888888888888889</v>
      </c>
      <c r="R22" s="278" t="n">
        <f>IF(ISERROR(R21/P21),0,R21/P21)</f>
        <v>0.0962962962962963</v>
      </c>
    </row>
    <row customFormat="1" ht="15.75" r="23" s="210" spans="1:18" thickBot="1" x14ac:dyDescent="0.3">
      <c r="A23" s="210" t="s">
        <v>147</v>
      </c>
      <c r="B23" s="107"/>
      <c r="C23" s="108"/>
      <c r="D23" s="108"/>
      <c r="E23" s="211"/>
      <c r="F23" s="211"/>
      <c r="G23" s="211"/>
      <c r="H23" s="211"/>
      <c r="I23" s="211"/>
      <c r="J23" s="211"/>
      <c r="K23" s="211"/>
      <c r="L23" s="211"/>
      <c r="M23" s="211"/>
      <c r="N23" s="211"/>
      <c r="O23" s="211"/>
      <c r="P23" s="211"/>
      <c r="Q23" s="211"/>
      <c r="R23" s="211"/>
    </row>
    <row customFormat="1" customHeight="1" ht="22.5" r="24" s="40" spans="1:18" thickBot="1" x14ac:dyDescent="0.3">
      <c r="B24" s="305" t="s">
        <v>135</v>
      </c>
      <c r="C24" s="306"/>
      <c r="D24" s="306"/>
      <c r="E24" s="306"/>
      <c r="F24" s="306"/>
      <c r="G24" s="306"/>
      <c r="H24" s="306"/>
      <c r="I24" s="25"/>
      <c r="J24" s="25"/>
      <c r="K24" s="25" t="s">
        <v>145</v>
      </c>
      <c r="L24" s="25"/>
      <c r="M24" s="25"/>
      <c r="N24" s="25"/>
      <c r="O24" s="41"/>
      <c r="P24" s="25" t="s">
        <v>105</v>
      </c>
      <c r="Q24" s="25"/>
      <c r="R24" s="26" t="s">
        <v>146</v>
      </c>
    </row>
    <row customFormat="1" ht="15.75" r="25" s="40" spans="1:18" thickBot="1" x14ac:dyDescent="0.3"/>
    <row customFormat="1" ht="15.75" r="26" s="40" spans="1:18" thickBot="1" x14ac:dyDescent="0.3">
      <c r="B26" s="334" t="s">
        <v>0</v>
      </c>
      <c r="C26" s="334" t="s">
        <v>97</v>
      </c>
      <c r="D26" s="334" t="s">
        <v>98</v>
      </c>
      <c r="E26" s="314" t="s">
        <v>120</v>
      </c>
      <c r="F26" s="314"/>
      <c r="G26" s="314"/>
      <c r="H26" s="314"/>
      <c r="I26" s="314"/>
      <c r="J26" s="314"/>
      <c r="K26" s="314"/>
      <c r="L26" s="314"/>
      <c r="M26" s="315" t="s">
        <v>131</v>
      </c>
      <c r="N26" s="314"/>
      <c r="O26" s="314"/>
      <c r="P26" s="314"/>
      <c r="Q26" s="314"/>
      <c r="R26" s="314"/>
    </row>
    <row customFormat="1" customHeight="1" ht="15" r="27" s="40" spans="1:18" x14ac:dyDescent="0.25">
      <c r="B27" s="335"/>
      <c r="C27" s="335"/>
      <c r="D27" s="335"/>
      <c r="E27" s="316" t="s">
        <v>1</v>
      </c>
      <c r="F27" s="317" t="s">
        <v>2</v>
      </c>
      <c r="G27" s="317" t="s">
        <v>3</v>
      </c>
      <c r="H27" s="307" t="s">
        <v>6</v>
      </c>
      <c r="I27" s="308"/>
      <c r="J27" s="337" t="s">
        <v>123</v>
      </c>
      <c r="K27" s="309" t="s">
        <v>6</v>
      </c>
      <c r="L27" s="310"/>
      <c r="M27" s="319" t="s">
        <v>1</v>
      </c>
      <c r="N27" s="317" t="s">
        <v>2</v>
      </c>
      <c r="O27" s="317" t="s">
        <v>3</v>
      </c>
      <c r="P27" s="337" t="s">
        <v>122</v>
      </c>
      <c r="Q27" s="309" t="s">
        <v>6</v>
      </c>
      <c r="R27" s="310"/>
    </row>
    <row customFormat="1" ht="96.75" r="28" s="40" spans="1:18" thickBot="1" x14ac:dyDescent="0.3">
      <c r="A28" s="176"/>
      <c r="B28" s="335"/>
      <c r="C28" s="335"/>
      <c r="D28" s="335"/>
      <c r="E28" s="316"/>
      <c r="F28" s="317"/>
      <c r="G28" s="317"/>
      <c r="H28" s="27" t="s">
        <v>4</v>
      </c>
      <c r="I28" s="28" t="s">
        <v>5</v>
      </c>
      <c r="J28" s="338"/>
      <c r="K28" s="29" t="s">
        <v>7</v>
      </c>
      <c r="L28" s="30" t="s">
        <v>8</v>
      </c>
      <c r="M28" s="319"/>
      <c r="N28" s="317"/>
      <c r="O28" s="317"/>
      <c r="P28" s="338"/>
      <c r="Q28" s="29" t="s">
        <v>129</v>
      </c>
      <c r="R28" s="30" t="s">
        <v>130</v>
      </c>
    </row>
    <row customFormat="1" ht="15.75" r="29" s="40" spans="1:18" thickBot="1" x14ac:dyDescent="0.3">
      <c r="A29" s="111"/>
      <c r="B29" s="336"/>
      <c r="C29" s="336"/>
      <c r="D29" s="336"/>
      <c r="E29" s="31">
        <v>1</v>
      </c>
      <c r="F29" s="32">
        <v>2</v>
      </c>
      <c r="G29" s="32">
        <v>3</v>
      </c>
      <c r="H29" s="32">
        <v>4</v>
      </c>
      <c r="I29" s="32">
        <v>5</v>
      </c>
      <c r="J29" s="32">
        <v>6</v>
      </c>
      <c r="K29" s="32">
        <v>7</v>
      </c>
      <c r="L29" s="33">
        <v>8</v>
      </c>
      <c r="M29" s="31">
        <v>9</v>
      </c>
      <c r="N29" s="32">
        <v>10</v>
      </c>
      <c r="O29" s="32">
        <v>11</v>
      </c>
      <c r="P29" s="32">
        <v>12</v>
      </c>
      <c r="Q29" s="32">
        <v>13</v>
      </c>
      <c r="R29" s="33">
        <v>14</v>
      </c>
    </row>
    <row customFormat="1" r="30" s="40" spans="1:18" x14ac:dyDescent="0.25">
      <c r="A30" s="13" t="s">
        <v>147</v>
      </c>
      <c r="B30" s="363" t="s">
        <v>19</v>
      </c>
      <c r="C30" s="364" t="s">
        <v>102</v>
      </c>
      <c r="D30" s="112" t="s">
        <v>68</v>
      </c>
      <c r="E30" s="153" t="n">
        <v>8.0</v>
      </c>
      <c r="F30" s="154" t="n">
        <v>1.0</v>
      </c>
      <c r="G30" s="154" t="n">
        <v>3.0</v>
      </c>
      <c r="H30" s="154" t="n">
        <v>3.0</v>
      </c>
      <c r="I30" s="155" t="n">
        <v>0.0</v>
      </c>
      <c r="J30" s="154" t="n">
        <v>12.0</v>
      </c>
      <c r="K30" s="156" t="n">
        <v>2.0</v>
      </c>
      <c r="L30" s="157" t="n">
        <v>1.0</v>
      </c>
      <c r="M30" s="158" t="n">
        <v>12.0</v>
      </c>
      <c r="N30" s="159" t="n">
        <v>2.0</v>
      </c>
      <c r="O30" s="159" t="n">
        <v>4.0</v>
      </c>
      <c r="P30" s="62" t="n">
        <v>18.0</v>
      </c>
      <c r="Q30" s="159" t="n">
        <v>3.0</v>
      </c>
      <c r="R30" s="160" t="n">
        <v>1.0</v>
      </c>
    </row>
    <row customFormat="1" r="31" s="40" spans="1:18" x14ac:dyDescent="0.25">
      <c r="A31" s="13" t="s">
        <v>147</v>
      </c>
      <c r="B31" s="347"/>
      <c r="C31" s="364"/>
      <c r="D31" s="212" t="s">
        <v>103</v>
      </c>
      <c r="E31" s="122" t="n">
        <v>24.0</v>
      </c>
      <c r="F31" s="123" t="n">
        <v>3.0</v>
      </c>
      <c r="G31" s="123" t="n">
        <v>0.0</v>
      </c>
      <c r="H31" s="123" t="n">
        <v>0.0</v>
      </c>
      <c r="I31" s="124" t="n">
        <v>0.0</v>
      </c>
      <c r="J31" s="123" t="n">
        <v>27.0</v>
      </c>
      <c r="K31" s="125" t="n">
        <v>0.0</v>
      </c>
      <c r="L31" s="126" t="n">
        <v>2.0</v>
      </c>
      <c r="M31" s="127" t="n">
        <v>33.0</v>
      </c>
      <c r="N31" s="128" t="n">
        <v>3.0</v>
      </c>
      <c r="O31" s="128" t="n">
        <v>0.0</v>
      </c>
      <c r="P31" s="62" t="n">
        <v>36.0</v>
      </c>
      <c r="Q31" s="128" t="n">
        <v>0.0</v>
      </c>
      <c r="R31" s="130" t="n">
        <v>3.0</v>
      </c>
    </row>
    <row customFormat="1" ht="15.75" r="32" s="40" spans="1:18" thickBot="1" x14ac:dyDescent="0.3">
      <c r="A32" s="73"/>
      <c r="B32" s="347"/>
      <c r="C32" s="365"/>
      <c r="D32" s="186" t="s">
        <v>13</v>
      </c>
      <c r="E32" s="187" t="n">
        <f ref="E32:R32" si="5" t="shared">SUM(E30:E31)</f>
        <v>32.0</v>
      </c>
      <c r="F32" s="189" t="n">
        <f si="5" t="shared"/>
        <v>4.0</v>
      </c>
      <c r="G32" s="189" t="n">
        <f si="5" t="shared"/>
        <v>3.0</v>
      </c>
      <c r="H32" s="189" t="n">
        <f si="5" t="shared"/>
        <v>3.0</v>
      </c>
      <c r="I32" s="190" t="n">
        <f si="5" t="shared"/>
        <v>0.0</v>
      </c>
      <c r="J32" s="135" t="n">
        <f si="5" t="shared"/>
        <v>39.0</v>
      </c>
      <c r="K32" s="191" t="n">
        <f si="5" t="shared"/>
        <v>2.0</v>
      </c>
      <c r="L32" s="192" t="n">
        <f si="5" t="shared"/>
        <v>3.0</v>
      </c>
      <c r="M32" s="193" t="n">
        <f si="5" t="shared"/>
        <v>45.0</v>
      </c>
      <c r="N32" s="194" t="n">
        <f si="5" t="shared"/>
        <v>5.0</v>
      </c>
      <c r="O32" s="194" t="n">
        <f si="5" t="shared"/>
        <v>4.0</v>
      </c>
      <c r="P32" s="52" t="n">
        <f si="5" t="shared"/>
        <v>54.0</v>
      </c>
      <c r="Q32" s="194" t="n">
        <f si="5" t="shared"/>
        <v>3.0</v>
      </c>
      <c r="R32" s="213" t="n">
        <f si="5" t="shared"/>
        <v>4.0</v>
      </c>
    </row>
    <row customFormat="1" r="33" s="40" spans="1:18" x14ac:dyDescent="0.25">
      <c r="A33" s="13" t="s">
        <v>147</v>
      </c>
      <c r="B33" s="347"/>
      <c r="C33" s="341" t="s">
        <v>20</v>
      </c>
      <c r="D33" s="214" t="s">
        <v>69</v>
      </c>
      <c r="E33" s="153" t="n">
        <v>12.0</v>
      </c>
      <c r="F33" s="154" t="n">
        <v>1.0</v>
      </c>
      <c r="G33" s="154" t="n">
        <v>0.0</v>
      </c>
      <c r="H33" s="154" t="n">
        <v>0.0</v>
      </c>
      <c r="I33" s="155" t="n">
        <v>0.0</v>
      </c>
      <c r="J33" s="114" t="n">
        <v>13.0</v>
      </c>
      <c r="K33" s="156" t="n">
        <v>0.0</v>
      </c>
      <c r="L33" s="157" t="n">
        <v>0.0</v>
      </c>
      <c r="M33" s="158" t="n">
        <v>21.0</v>
      </c>
      <c r="N33" s="159" t="n">
        <v>2.0</v>
      </c>
      <c r="O33" s="159" t="n">
        <v>0.0</v>
      </c>
      <c r="P33" s="62" t="n">
        <v>23.0</v>
      </c>
      <c r="Q33" s="159" t="n">
        <v>0.0</v>
      </c>
      <c r="R33" s="160" t="n">
        <v>0.0</v>
      </c>
    </row>
    <row customFormat="1" r="34" s="40" spans="1:18" x14ac:dyDescent="0.25">
      <c r="A34" s="13" t="s">
        <v>147</v>
      </c>
      <c r="B34" s="347"/>
      <c r="C34" s="339"/>
      <c r="D34" s="197" t="s">
        <v>20</v>
      </c>
      <c r="E34" s="122" t="n">
        <v>14.0</v>
      </c>
      <c r="F34" s="123" t="n">
        <v>1.0</v>
      </c>
      <c r="G34" s="123" t="n">
        <v>3.0</v>
      </c>
      <c r="H34" s="123" t="n">
        <v>3.0</v>
      </c>
      <c r="I34" s="124" t="n">
        <v>0.0</v>
      </c>
      <c r="J34" s="123" t="n">
        <v>18.0</v>
      </c>
      <c r="K34" s="125" t="n">
        <v>2.0</v>
      </c>
      <c r="L34" s="126" t="n">
        <v>1.0</v>
      </c>
      <c r="M34" s="127" t="n">
        <v>19.0</v>
      </c>
      <c r="N34" s="128" t="n">
        <v>1.0</v>
      </c>
      <c r="O34" s="128" t="n">
        <v>5.0</v>
      </c>
      <c r="P34" s="62" t="n">
        <v>25.0</v>
      </c>
      <c r="Q34" s="128" t="n">
        <v>3.0</v>
      </c>
      <c r="R34" s="130" t="n">
        <v>2.0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6" t="shared">SUM(E33:E34)</f>
        <v>26.0</v>
      </c>
      <c r="F35" s="189" t="n">
        <f si="6" t="shared"/>
        <v>2.0</v>
      </c>
      <c r="G35" s="189" t="n">
        <f si="6" t="shared"/>
        <v>3.0</v>
      </c>
      <c r="H35" s="189" t="n">
        <f si="6" t="shared"/>
        <v>3.0</v>
      </c>
      <c r="I35" s="190" t="n">
        <f si="6" t="shared"/>
        <v>0.0</v>
      </c>
      <c r="J35" s="135" t="n">
        <f si="6" t="shared"/>
        <v>31.0</v>
      </c>
      <c r="K35" s="191" t="n">
        <f si="6" t="shared"/>
        <v>2.0</v>
      </c>
      <c r="L35" s="192" t="n">
        <f si="6" t="shared"/>
        <v>1.0</v>
      </c>
      <c r="M35" s="193" t="n">
        <f si="6" t="shared"/>
        <v>40.0</v>
      </c>
      <c r="N35" s="194" t="n">
        <f si="6" t="shared"/>
        <v>3.0</v>
      </c>
      <c r="O35" s="194" t="n">
        <f si="6" t="shared"/>
        <v>5.0</v>
      </c>
      <c r="P35" s="52" t="n">
        <f si="6" t="shared"/>
        <v>48.0</v>
      </c>
      <c r="Q35" s="194" t="n">
        <f si="6" t="shared"/>
        <v>3.0</v>
      </c>
      <c r="R35" s="213" t="n">
        <f si="6" t="shared"/>
        <v>2.0</v>
      </c>
    </row>
    <row customFormat="1" r="36" s="40" spans="1:18" x14ac:dyDescent="0.25">
      <c r="A36" s="13" t="s">
        <v>147</v>
      </c>
      <c r="B36" s="347"/>
      <c r="C36" s="366" t="s">
        <v>21</v>
      </c>
      <c r="D36" s="152" t="s">
        <v>21</v>
      </c>
      <c r="E36" s="153" t="n">
        <v>17.0</v>
      </c>
      <c r="F36" s="154" t="n">
        <v>1.0</v>
      </c>
      <c r="G36" s="154" t="n">
        <v>2.0</v>
      </c>
      <c r="H36" s="154" t="n">
        <v>2.0</v>
      </c>
      <c r="I36" s="155" t="n">
        <v>0.0</v>
      </c>
      <c r="J36" s="114" t="n">
        <v>20.0</v>
      </c>
      <c r="K36" s="156" t="n">
        <v>2.0</v>
      </c>
      <c r="L36" s="157" t="n">
        <v>2.0</v>
      </c>
      <c r="M36" s="158" t="n">
        <v>20.0</v>
      </c>
      <c r="N36" s="159" t="n">
        <v>1.0</v>
      </c>
      <c r="O36" s="159" t="n">
        <v>2.0</v>
      </c>
      <c r="P36" s="62" t="n">
        <v>23.0</v>
      </c>
      <c r="Q36" s="159" t="n">
        <v>2.0</v>
      </c>
      <c r="R36" s="160" t="n">
        <v>2.0</v>
      </c>
    </row>
    <row customFormat="1" r="37" s="40" spans="1:18" x14ac:dyDescent="0.25">
      <c r="A37" s="13" t="s">
        <v>147</v>
      </c>
      <c r="B37" s="347"/>
      <c r="C37" s="367"/>
      <c r="D37" s="121" t="s">
        <v>70</v>
      </c>
      <c r="E37" s="122" t="n">
        <v>16.0</v>
      </c>
      <c r="F37" s="123" t="n">
        <v>1.0</v>
      </c>
      <c r="G37" s="123" t="n">
        <v>4.0</v>
      </c>
      <c r="H37" s="123" t="n">
        <v>3.0</v>
      </c>
      <c r="I37" s="124" t="n">
        <v>1.0</v>
      </c>
      <c r="J37" s="123" t="n">
        <v>21.0</v>
      </c>
      <c r="K37" s="125" t="n">
        <v>1.0</v>
      </c>
      <c r="L37" s="126" t="n">
        <v>5.0</v>
      </c>
      <c r="M37" s="127" t="n">
        <v>22.0</v>
      </c>
      <c r="N37" s="128" t="n">
        <v>2.0</v>
      </c>
      <c r="O37" s="128" t="n">
        <v>8.0</v>
      </c>
      <c r="P37" s="62" t="n">
        <v>32.0</v>
      </c>
      <c r="Q37" s="128" t="n">
        <v>3.0</v>
      </c>
      <c r="R37" s="130" t="n">
        <v>8.0</v>
      </c>
    </row>
    <row customFormat="1" ht="15.75" r="38" s="40" spans="1:18" thickBot="1" x14ac:dyDescent="0.3">
      <c r="A38" s="73"/>
      <c r="B38" s="347"/>
      <c r="C38" s="368"/>
      <c r="D38" s="186" t="s">
        <v>13</v>
      </c>
      <c r="E38" s="187" t="n">
        <f ref="E38:R38" si="7" t="shared">SUM(E36:E37)</f>
        <v>33.0</v>
      </c>
      <c r="F38" s="189" t="n">
        <f si="7" t="shared"/>
        <v>2.0</v>
      </c>
      <c r="G38" s="189" t="n">
        <f si="7" t="shared"/>
        <v>6.0</v>
      </c>
      <c r="H38" s="189" t="n">
        <f si="7" t="shared"/>
        <v>5.0</v>
      </c>
      <c r="I38" s="190" t="n">
        <f si="7" t="shared"/>
        <v>1.0</v>
      </c>
      <c r="J38" s="135" t="n">
        <f si="7" t="shared"/>
        <v>41.0</v>
      </c>
      <c r="K38" s="191" t="n">
        <f si="7" t="shared"/>
        <v>3.0</v>
      </c>
      <c r="L38" s="192" t="n">
        <f si="7" t="shared"/>
        <v>7.0</v>
      </c>
      <c r="M38" s="193" t="n">
        <f si="7" t="shared"/>
        <v>42.0</v>
      </c>
      <c r="N38" s="194" t="n">
        <f si="7" t="shared"/>
        <v>3.0</v>
      </c>
      <c r="O38" s="194" t="n">
        <f si="7" t="shared"/>
        <v>10.0</v>
      </c>
      <c r="P38" s="52" t="n">
        <f si="7" t="shared"/>
        <v>55.0</v>
      </c>
      <c r="Q38" s="194" t="n">
        <f si="7" t="shared"/>
        <v>5.0</v>
      </c>
      <c r="R38" s="213" t="n">
        <f si="7" t="shared"/>
        <v>10.0</v>
      </c>
    </row>
    <row customFormat="1" ht="15.75" r="39" s="40" spans="1:18" thickBot="1" x14ac:dyDescent="0.3">
      <c r="A39" s="13" t="s">
        <v>147</v>
      </c>
      <c r="B39" s="347"/>
      <c r="C39" s="141" t="s">
        <v>22</v>
      </c>
      <c r="D39" s="215" t="s">
        <v>22</v>
      </c>
      <c r="E39" s="187" t="n">
        <v>36.0</v>
      </c>
      <c r="F39" s="189" t="n">
        <v>9.0</v>
      </c>
      <c r="G39" s="189" t="n">
        <v>7.0</v>
      </c>
      <c r="H39" s="189" t="n">
        <v>6.0</v>
      </c>
      <c r="I39" s="190" t="n">
        <v>1.0</v>
      </c>
      <c r="J39" s="146" t="n">
        <v>52.0</v>
      </c>
      <c r="K39" s="191" t="n">
        <v>5.0</v>
      </c>
      <c r="L39" s="192" t="n">
        <v>2.0</v>
      </c>
      <c r="M39" s="193" t="n">
        <v>55.0</v>
      </c>
      <c r="N39" s="194" t="n">
        <v>13.0</v>
      </c>
      <c r="O39" s="194" t="n">
        <v>10.0</v>
      </c>
      <c r="P39" s="52" t="n">
        <v>78.0</v>
      </c>
      <c r="Q39" s="194" t="n">
        <v>6.0</v>
      </c>
      <c r="R39" s="213" t="n">
        <v>4.0</v>
      </c>
    </row>
    <row customFormat="1" r="40" s="40" spans="1:18" x14ac:dyDescent="0.25">
      <c r="A40" s="13" t="s">
        <v>147</v>
      </c>
      <c r="B40" s="347"/>
      <c r="C40" s="366" t="s">
        <v>23</v>
      </c>
      <c r="D40" s="112" t="s">
        <v>71</v>
      </c>
      <c r="E40" s="153" t="n">
        <v>6.0</v>
      </c>
      <c r="F40" s="154" t="n">
        <v>2.0</v>
      </c>
      <c r="G40" s="154" t="n">
        <v>0.0</v>
      </c>
      <c r="H40" s="154" t="n">
        <v>0.0</v>
      </c>
      <c r="I40" s="155" t="n">
        <v>0.0</v>
      </c>
      <c r="J40" s="114" t="n">
        <v>8.0</v>
      </c>
      <c r="K40" s="156" t="n">
        <v>0.0</v>
      </c>
      <c r="L40" s="157" t="n">
        <v>0.0</v>
      </c>
      <c r="M40" s="158" t="n">
        <v>10.0</v>
      </c>
      <c r="N40" s="159" t="n">
        <v>3.0</v>
      </c>
      <c r="O40" s="159" t="n">
        <v>0.0</v>
      </c>
      <c r="P40" s="62" t="n">
        <v>13.0</v>
      </c>
      <c r="Q40" s="159" t="n">
        <v>0.0</v>
      </c>
      <c r="R40" s="160" t="n">
        <v>0.0</v>
      </c>
    </row>
    <row customFormat="1" r="41" s="40" spans="1:18" x14ac:dyDescent="0.25">
      <c r="A41" s="13" t="s">
        <v>147</v>
      </c>
      <c r="B41" s="347"/>
      <c r="C41" s="367"/>
      <c r="D41" s="121" t="s">
        <v>23</v>
      </c>
      <c r="E41" s="122" t="n">
        <v>67.0</v>
      </c>
      <c r="F41" s="123" t="n">
        <v>15.0</v>
      </c>
      <c r="G41" s="123" t="n">
        <v>10.0</v>
      </c>
      <c r="H41" s="123" t="n">
        <v>10.0</v>
      </c>
      <c r="I41" s="124" t="n">
        <v>0.0</v>
      </c>
      <c r="J41" s="123" t="n">
        <v>92.0</v>
      </c>
      <c r="K41" s="125" t="n">
        <v>7.0</v>
      </c>
      <c r="L41" s="126" t="n">
        <v>13.0</v>
      </c>
      <c r="M41" s="127" t="n">
        <v>84.0</v>
      </c>
      <c r="N41" s="128" t="n">
        <v>16.0</v>
      </c>
      <c r="O41" s="128" t="n">
        <v>13.0</v>
      </c>
      <c r="P41" s="62" t="n">
        <v>113.0</v>
      </c>
      <c r="Q41" s="128" t="n">
        <v>11.0</v>
      </c>
      <c r="R41" s="130" t="n">
        <v>19.0</v>
      </c>
    </row>
    <row customFormat="1" ht="15.75" r="42" s="40" spans="1:18" thickBot="1" x14ac:dyDescent="0.3">
      <c r="B42" s="347"/>
      <c r="C42" s="367"/>
      <c r="D42" s="216" t="s">
        <v>13</v>
      </c>
      <c r="E42" s="132" t="n">
        <f ref="E42:R42" si="8" t="shared">SUM(E40:E41)</f>
        <v>73.0</v>
      </c>
      <c r="F42" s="133" t="n">
        <f si="8" t="shared"/>
        <v>17.0</v>
      </c>
      <c r="G42" s="133" t="n">
        <f si="8" t="shared"/>
        <v>10.0</v>
      </c>
      <c r="H42" s="133" t="n">
        <f si="8" t="shared"/>
        <v>10.0</v>
      </c>
      <c r="I42" s="134" t="n">
        <f si="8" t="shared"/>
        <v>0.0</v>
      </c>
      <c r="J42" s="133" t="n">
        <f si="8" t="shared"/>
        <v>100.0</v>
      </c>
      <c r="K42" s="136" t="n">
        <f si="8" t="shared"/>
        <v>7.0</v>
      </c>
      <c r="L42" s="137" t="n">
        <f si="8" t="shared"/>
        <v>13.0</v>
      </c>
      <c r="M42" s="138" t="n">
        <f si="8" t="shared"/>
        <v>94.0</v>
      </c>
      <c r="N42" s="139" t="n">
        <f si="8" t="shared"/>
        <v>19.0</v>
      </c>
      <c r="O42" s="139" t="n">
        <f si="8" t="shared"/>
        <v>13.0</v>
      </c>
      <c r="P42" s="101" t="n">
        <f si="8" t="shared"/>
        <v>126.0</v>
      </c>
      <c r="Q42" s="139" t="n">
        <f si="8" t="shared"/>
        <v>11.0</v>
      </c>
      <c r="R42" s="140" t="n">
        <f si="8" t="shared"/>
        <v>19.0</v>
      </c>
    </row>
    <row customFormat="1" r="43" s="40" spans="1:18" x14ac:dyDescent="0.25">
      <c r="B43" s="347"/>
      <c r="C43" s="361" t="s">
        <v>99</v>
      </c>
      <c r="D43" s="362"/>
      <c r="E43" s="104" t="n">
        <f ref="E43:R43" si="9" t="shared">E42+E39+E38+E35+E32</f>
        <v>200.0</v>
      </c>
      <c r="F43" s="105" t="n">
        <f si="9" t="shared"/>
        <v>34.0</v>
      </c>
      <c r="G43" s="105" t="n">
        <f si="9" t="shared"/>
        <v>29.0</v>
      </c>
      <c r="H43" s="105" t="n">
        <f si="9" t="shared"/>
        <v>27.0</v>
      </c>
      <c r="I43" s="105" t="n">
        <f si="9" t="shared"/>
        <v>2.0</v>
      </c>
      <c r="J43" s="105" t="n">
        <f si="9" t="shared"/>
        <v>263.0</v>
      </c>
      <c r="K43" s="105" t="n">
        <f si="9" t="shared"/>
        <v>19.0</v>
      </c>
      <c r="L43" s="106" t="n">
        <f si="9" t="shared"/>
        <v>26.0</v>
      </c>
      <c r="M43" s="104" t="n">
        <f si="9" t="shared"/>
        <v>276.0</v>
      </c>
      <c r="N43" s="105" t="n">
        <f si="9" t="shared"/>
        <v>43.0</v>
      </c>
      <c r="O43" s="105" t="n">
        <f si="9" t="shared"/>
        <v>42.0</v>
      </c>
      <c r="P43" s="105" t="n">
        <f si="9" t="shared"/>
        <v>361.0</v>
      </c>
      <c r="Q43" s="105" t="n">
        <f si="9" t="shared"/>
        <v>28.0</v>
      </c>
      <c r="R43" s="106" t="n">
        <f si="9" t="shared"/>
        <v>39.0</v>
      </c>
    </row>
    <row customFormat="1" ht="15.75" r="44" s="40" spans="1:18" thickBot="1" x14ac:dyDescent="0.3">
      <c r="B44" s="348"/>
      <c r="C44" s="344" t="s">
        <v>100</v>
      </c>
      <c r="D44" s="357"/>
      <c r="E44" s="274" t="n">
        <f>IF(ISERROR(E43/(E43+F43+G43)),0,E43/(E43+F43+G43))</f>
        <v>0.7604562737642585</v>
      </c>
      <c r="F44" s="275" t="n">
        <f>IF(ISERROR(F43/(E43+F43+G43)),0,F43/(E43+F43+G43))</f>
        <v>0.12927756653992395</v>
      </c>
      <c r="G44" s="276" t="n">
        <f>IF(1-E44-F44=1,IF(G43=0,0,1),1-E44-F44)</f>
        <v>0.11026615969581754</v>
      </c>
      <c r="H44" s="276" t="n">
        <f>IF(ISERROR(H43/G43),0,H43/G43)</f>
        <v>0.9310344827586207</v>
      </c>
      <c r="I44" s="276" t="n">
        <f>IF(1-H22=1,IF(I21=0,0,1),1-H22)</f>
        <v>0.09999999999999998</v>
      </c>
      <c r="J44" s="276"/>
      <c r="K44" s="276" t="n">
        <f>IF(ISERROR(K43/J43),0,K43/J43)</f>
        <v>0.07224334600760456</v>
      </c>
      <c r="L44" s="277" t="n">
        <f>IF(ISERROR(L43/J43),0,L43/J43)</f>
        <v>0.09885931558935361</v>
      </c>
      <c r="M44" s="274" t="n">
        <f>IF(ISERROR(M43/P43),0,M43/P43)</f>
        <v>0.7645429362880887</v>
      </c>
      <c r="N44" s="276" t="n">
        <f>IF(ISERROR(N43/P43),0,N43/P43)</f>
        <v>0.11911357340720222</v>
      </c>
      <c r="O44" s="276" t="n">
        <f>IF(1-M44-N44=1,IF(O43=0,0,1),1-M44-N44)</f>
        <v>0.11634349030470911</v>
      </c>
      <c r="P44" s="276"/>
      <c r="Q44" s="276" t="n">
        <f>IF(ISERROR(Q43/P43),0,Q43/P43)</f>
        <v>0.07756232686980609</v>
      </c>
      <c r="R44" s="278" t="n">
        <f>IF(ISERROR(R43/P43),0,R43/P43)</f>
        <v>0.10803324099722991</v>
      </c>
    </row>
    <row r="45" spans="1:18" x14ac:dyDescent="0.25">
      <c r="A45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8">
    <mergeCell ref="B30:B44"/>
    <mergeCell ref="C30:C32"/>
    <mergeCell ref="C33:C35"/>
    <mergeCell ref="C36:C38"/>
    <mergeCell ref="C40:C42"/>
    <mergeCell ref="C43:D43"/>
    <mergeCell ref="C44:D44"/>
    <mergeCell ref="M26:R26"/>
    <mergeCell ref="E27:E28"/>
    <mergeCell ref="F27:F28"/>
    <mergeCell ref="G27:G28"/>
    <mergeCell ref="H27:I27"/>
    <mergeCell ref="J27:J28"/>
    <mergeCell ref="K27:L27"/>
    <mergeCell ref="M27:M28"/>
    <mergeCell ref="N27:N28"/>
    <mergeCell ref="O27:O28"/>
    <mergeCell ref="P27:P28"/>
    <mergeCell ref="Q27:R27"/>
    <mergeCell ref="B2:H2"/>
    <mergeCell ref="B24:H24"/>
    <mergeCell ref="B26:B29"/>
    <mergeCell ref="C26:C29"/>
    <mergeCell ref="D26:D29"/>
    <mergeCell ref="E26:L26"/>
    <mergeCell ref="Q5:R5"/>
    <mergeCell ref="B8:B22"/>
    <mergeCell ref="C8:C10"/>
    <mergeCell ref="C11:C13"/>
    <mergeCell ref="C14:C16"/>
    <mergeCell ref="C18:C20"/>
    <mergeCell ref="C21:D21"/>
    <mergeCell ref="C22:D22"/>
    <mergeCell ref="H5:I5"/>
    <mergeCell ref="B4:B7"/>
    <mergeCell ref="C4:C7"/>
    <mergeCell ref="D4:D7"/>
    <mergeCell ref="E4:L4"/>
    <mergeCell ref="M4:R4"/>
    <mergeCell ref="E5:E6"/>
    <mergeCell ref="F5:F6"/>
    <mergeCell ref="O5:O6"/>
    <mergeCell ref="P5:P6"/>
    <mergeCell ref="G5:G6"/>
    <mergeCell ref="J5:J6"/>
    <mergeCell ref="K5:L5"/>
    <mergeCell ref="M5:M6"/>
    <mergeCell ref="N5:N6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2" man="1" max="16383"/>
  </rowBreaks>
</worksheet>
</file>

<file path=xl/worksheets/sheet8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3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40" spans="1:18" thickBot="1" x14ac:dyDescent="0.3">
      <c r="A1" s="73"/>
    </row>
    <row customFormat="1" customHeight="1" ht="27" r="2" s="40" spans="1:18" thickBot="1" x14ac:dyDescent="0.3">
      <c r="A2" s="13"/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>
      <c r="A3" s="13"/>
    </row>
    <row customFormat="1" customHeight="1" ht="15" r="4" s="40" spans="1:18" thickBot="1" x14ac:dyDescent="0.3">
      <c r="A4" s="73"/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A5" s="73"/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customHeight="1" ht="96" r="6" s="111" spans="1:18" thickBot="1" x14ac:dyDescent="0.3">
      <c r="A6" s="73"/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customHeight="1" ht="15" r="7" s="111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22" t="s">
        <v>14</v>
      </c>
      <c r="C8" s="217" t="s">
        <v>101</v>
      </c>
      <c r="D8" s="218" t="s">
        <v>101</v>
      </c>
      <c r="E8" s="44" t="n">
        <v>25.0</v>
      </c>
      <c r="F8" s="45" t="n">
        <v>2.0</v>
      </c>
      <c r="G8" s="45" t="n">
        <v>4.0</v>
      </c>
      <c r="H8" s="45" t="n">
        <v>3.0</v>
      </c>
      <c r="I8" s="46" t="n">
        <v>1.0</v>
      </c>
      <c r="J8" s="45" t="n">
        <v>31.0</v>
      </c>
      <c r="K8" s="48" t="n">
        <v>4.0</v>
      </c>
      <c r="L8" s="49" t="n">
        <v>0.0</v>
      </c>
      <c r="M8" s="50" t="n">
        <v>31.0</v>
      </c>
      <c r="N8" s="51" t="n">
        <v>2.0</v>
      </c>
      <c r="O8" s="51" t="n">
        <v>4.0</v>
      </c>
      <c r="P8" s="51" t="n">
        <v>37.0</v>
      </c>
      <c r="Q8" s="51" t="n">
        <v>4.0</v>
      </c>
      <c r="R8" s="53" t="n">
        <v>0.0</v>
      </c>
    </row>
    <row customFormat="1" ht="15.75" r="9" s="40" spans="1:18" thickBot="1" x14ac:dyDescent="0.3">
      <c r="A9" s="13" t="s">
        <v>147</v>
      </c>
      <c r="B9" s="323"/>
      <c r="C9" s="219" t="s">
        <v>15</v>
      </c>
      <c r="D9" s="220" t="s">
        <v>15</v>
      </c>
      <c r="E9" s="44" t="n">
        <v>10.0</v>
      </c>
      <c r="F9" s="45" t="n">
        <v>3.0</v>
      </c>
      <c r="G9" s="45" t="n">
        <v>2.0</v>
      </c>
      <c r="H9" s="45" t="n">
        <v>2.0</v>
      </c>
      <c r="I9" s="46" t="n">
        <v>0.0</v>
      </c>
      <c r="J9" s="221" t="n">
        <v>15.0</v>
      </c>
      <c r="K9" s="48" t="n">
        <v>2.0</v>
      </c>
      <c r="L9" s="49" t="n">
        <v>2.0</v>
      </c>
      <c r="M9" s="50" t="n">
        <v>13.0</v>
      </c>
      <c r="N9" s="51" t="n">
        <v>5.0</v>
      </c>
      <c r="O9" s="51" t="n">
        <v>3.0</v>
      </c>
      <c r="P9" s="51" t="n">
        <v>21.0</v>
      </c>
      <c r="Q9" s="51" t="n">
        <v>3.0</v>
      </c>
      <c r="R9" s="53" t="n">
        <v>2.0</v>
      </c>
    </row>
    <row customFormat="1" r="10" s="40" spans="1:18" x14ac:dyDescent="0.25">
      <c r="A10" s="13" t="s">
        <v>147</v>
      </c>
      <c r="B10" s="323"/>
      <c r="C10" s="354" t="s">
        <v>16</v>
      </c>
      <c r="D10" s="89" t="s">
        <v>66</v>
      </c>
      <c r="E10" s="55" t="n">
        <v>1.0</v>
      </c>
      <c r="F10" s="56" t="n">
        <v>0.0</v>
      </c>
      <c r="G10" s="56" t="n">
        <v>0.0</v>
      </c>
      <c r="H10" s="56" t="n">
        <v>0.0</v>
      </c>
      <c r="I10" s="57" t="n">
        <v>0.0</v>
      </c>
      <c r="J10" s="58" t="n">
        <v>1.0</v>
      </c>
      <c r="K10" s="59" t="n">
        <v>0.0</v>
      </c>
      <c r="L10" s="60" t="n">
        <v>1.0</v>
      </c>
      <c r="M10" s="61" t="n">
        <v>1.0</v>
      </c>
      <c r="N10" s="62" t="n">
        <v>0.0</v>
      </c>
      <c r="O10" s="62" t="n">
        <v>0.0</v>
      </c>
      <c r="P10" s="62" t="n">
        <v>1.0</v>
      </c>
      <c r="Q10" s="62" t="n">
        <v>0.0</v>
      </c>
      <c r="R10" s="63" t="n">
        <v>1.0</v>
      </c>
    </row>
    <row customFormat="1" r="11" s="40" spans="1:18" x14ac:dyDescent="0.25">
      <c r="A11" s="13" t="s">
        <v>147</v>
      </c>
      <c r="B11" s="323"/>
      <c r="C11" s="325"/>
      <c r="D11" s="64" t="s">
        <v>16</v>
      </c>
      <c r="E11" s="65" t="n">
        <v>7.0</v>
      </c>
      <c r="F11" s="66" t="n">
        <v>1.0</v>
      </c>
      <c r="G11" s="66" t="n">
        <v>0.0</v>
      </c>
      <c r="H11" s="66" t="n">
        <v>0.0</v>
      </c>
      <c r="I11" s="67" t="n">
        <v>0.0</v>
      </c>
      <c r="J11" s="66" t="n">
        <v>8.0</v>
      </c>
      <c r="K11" s="68" t="n">
        <v>0.0</v>
      </c>
      <c r="L11" s="69" t="n">
        <v>1.0</v>
      </c>
      <c r="M11" s="70" t="n">
        <v>8.0</v>
      </c>
      <c r="N11" s="71" t="n">
        <v>1.0</v>
      </c>
      <c r="O11" s="71" t="n">
        <v>0.0</v>
      </c>
      <c r="P11" s="62" t="n">
        <v>9.0</v>
      </c>
      <c r="Q11" s="71" t="n">
        <v>0.0</v>
      </c>
      <c r="R11" s="72" t="n">
        <v>1.0</v>
      </c>
    </row>
    <row customFormat="1" ht="15.75" r="12" s="40" spans="1:18" thickBot="1" x14ac:dyDescent="0.3">
      <c r="A12" s="73"/>
      <c r="B12" s="323"/>
      <c r="C12" s="326"/>
      <c r="D12" s="74" t="s">
        <v>13</v>
      </c>
      <c r="E12" s="75" t="n">
        <f ref="E12:R12" si="0" t="shared">SUM(E10:E11)</f>
        <v>8.0</v>
      </c>
      <c r="F12" s="76" t="n">
        <f si="0" t="shared"/>
        <v>1.0</v>
      </c>
      <c r="G12" s="76" t="n">
        <f si="0" t="shared"/>
        <v>0.0</v>
      </c>
      <c r="H12" s="76" t="n">
        <f si="0" t="shared"/>
        <v>0.0</v>
      </c>
      <c r="I12" s="78" t="n">
        <f si="0" t="shared"/>
        <v>0.0</v>
      </c>
      <c r="J12" s="79" t="n">
        <f si="0" t="shared"/>
        <v>9.0</v>
      </c>
      <c r="K12" s="80" t="n">
        <f si="0" t="shared"/>
        <v>0.0</v>
      </c>
      <c r="L12" s="81" t="n">
        <f si="0" t="shared"/>
        <v>2.0</v>
      </c>
      <c r="M12" s="82" t="n">
        <f si="0" t="shared"/>
        <v>9.0</v>
      </c>
      <c r="N12" s="83" t="n">
        <f si="0" t="shared"/>
        <v>1.0</v>
      </c>
      <c r="O12" s="83" t="n">
        <f si="0" t="shared"/>
        <v>0.0</v>
      </c>
      <c r="P12" s="83" t="n">
        <f si="0" t="shared"/>
        <v>10.0</v>
      </c>
      <c r="Q12" s="83" t="n">
        <f si="0" t="shared"/>
        <v>0.0</v>
      </c>
      <c r="R12" s="85" t="n">
        <f si="0" t="shared"/>
        <v>2.0</v>
      </c>
    </row>
    <row customFormat="1" r="13" s="40" spans="1:18" x14ac:dyDescent="0.25">
      <c r="A13" s="13" t="s">
        <v>147</v>
      </c>
      <c r="B13" s="323"/>
      <c r="C13" s="327" t="s">
        <v>17</v>
      </c>
      <c r="D13" s="178" t="s">
        <v>17</v>
      </c>
      <c r="E13" s="55" t="n">
        <v>2.0</v>
      </c>
      <c r="F13" s="56" t="n">
        <v>0.0</v>
      </c>
      <c r="G13" s="56" t="n">
        <v>0.0</v>
      </c>
      <c r="H13" s="56" t="n">
        <v>0.0</v>
      </c>
      <c r="I13" s="57" t="n">
        <v>0.0</v>
      </c>
      <c r="J13" s="58" t="n">
        <v>2.0</v>
      </c>
      <c r="K13" s="59" t="n">
        <v>0.0</v>
      </c>
      <c r="L13" s="60" t="n">
        <v>0.0</v>
      </c>
      <c r="M13" s="61" t="n">
        <v>2.0</v>
      </c>
      <c r="N13" s="62" t="n">
        <v>0.0</v>
      </c>
      <c r="O13" s="62" t="n">
        <v>0.0</v>
      </c>
      <c r="P13" s="62" t="n">
        <v>2.0</v>
      </c>
      <c r="Q13" s="62" t="n">
        <v>0.0</v>
      </c>
      <c r="R13" s="63" t="n">
        <v>0.0</v>
      </c>
    </row>
    <row customFormat="1" r="14" s="40" spans="1:18" x14ac:dyDescent="0.25">
      <c r="A14" s="13" t="s">
        <v>147</v>
      </c>
      <c r="B14" s="323"/>
      <c r="C14" s="328"/>
      <c r="D14" s="64" t="s">
        <v>67</v>
      </c>
      <c r="E14" s="65" t="n">
        <v>3.0</v>
      </c>
      <c r="F14" s="66" t="n">
        <v>0.0</v>
      </c>
      <c r="G14" s="66" t="n">
        <v>0.0</v>
      </c>
      <c r="H14" s="66" t="n">
        <v>0.0</v>
      </c>
      <c r="I14" s="67" t="n">
        <v>0.0</v>
      </c>
      <c r="J14" s="66" t="n">
        <v>3.0</v>
      </c>
      <c r="K14" s="68" t="n">
        <v>0.0</v>
      </c>
      <c r="L14" s="69" t="n">
        <v>0.0</v>
      </c>
      <c r="M14" s="70" t="n">
        <v>5.0</v>
      </c>
      <c r="N14" s="71" t="n">
        <v>0.0</v>
      </c>
      <c r="O14" s="71" t="n">
        <v>0.0</v>
      </c>
      <c r="P14" s="62" t="n">
        <v>5.0</v>
      </c>
      <c r="Q14" s="71" t="n">
        <v>0.0</v>
      </c>
      <c r="R14" s="72" t="n">
        <v>0.0</v>
      </c>
    </row>
    <row customFormat="1" ht="15.75" r="15" s="40" spans="1:18" thickBot="1" x14ac:dyDescent="0.3">
      <c r="A15" s="73"/>
      <c r="B15" s="323"/>
      <c r="C15" s="329"/>
      <c r="D15" s="222" t="s">
        <v>13</v>
      </c>
      <c r="E15" s="75" t="n">
        <f ref="E15:R15" si="1" t="shared">SUM(E13:E14)</f>
        <v>5.0</v>
      </c>
      <c r="F15" s="76" t="n">
        <f si="1" t="shared"/>
        <v>0.0</v>
      </c>
      <c r="G15" s="76" t="n">
        <f si="1" t="shared"/>
        <v>0.0</v>
      </c>
      <c r="H15" s="76" t="n">
        <f si="1" t="shared"/>
        <v>0.0</v>
      </c>
      <c r="I15" s="78" t="n">
        <f si="1" t="shared"/>
        <v>0.0</v>
      </c>
      <c r="J15" s="79" t="n">
        <f si="1" t="shared"/>
        <v>5.0</v>
      </c>
      <c r="K15" s="80" t="n">
        <f si="1" t="shared"/>
        <v>0.0</v>
      </c>
      <c r="L15" s="81" t="n">
        <f si="1" t="shared"/>
        <v>0.0</v>
      </c>
      <c r="M15" s="82" t="n">
        <f si="1" t="shared"/>
        <v>7.0</v>
      </c>
      <c r="N15" s="83" t="n">
        <f si="1" t="shared"/>
        <v>0.0</v>
      </c>
      <c r="O15" s="83" t="n">
        <f si="1" t="shared"/>
        <v>0.0</v>
      </c>
      <c r="P15" s="102" t="n">
        <f si="1" t="shared"/>
        <v>7.0</v>
      </c>
      <c r="Q15" s="83" t="n">
        <f si="1" t="shared"/>
        <v>0.0</v>
      </c>
      <c r="R15" s="85" t="n">
        <f si="1" t="shared"/>
        <v>0.0</v>
      </c>
    </row>
    <row customFormat="1" ht="15.75" r="16" s="40" spans="1:18" thickBot="1" x14ac:dyDescent="0.3">
      <c r="A16" s="13" t="s">
        <v>147</v>
      </c>
      <c r="B16" s="323"/>
      <c r="C16" s="223" t="s">
        <v>18</v>
      </c>
      <c r="D16" s="224" t="s">
        <v>18</v>
      </c>
      <c r="E16" s="225" t="n">
        <v>13.0</v>
      </c>
      <c r="F16" s="226" t="n">
        <v>0.0</v>
      </c>
      <c r="G16" s="226" t="n">
        <v>1.0</v>
      </c>
      <c r="H16" s="226" t="n">
        <v>1.0</v>
      </c>
      <c r="I16" s="227" t="n">
        <v>0.0</v>
      </c>
      <c r="J16" s="175" t="n">
        <v>14.0</v>
      </c>
      <c r="K16" s="228" t="n">
        <v>2.0</v>
      </c>
      <c r="L16" s="229" t="n">
        <v>1.0</v>
      </c>
      <c r="M16" s="230" t="n">
        <v>15.0</v>
      </c>
      <c r="N16" s="102" t="n">
        <v>0.0</v>
      </c>
      <c r="O16" s="102" t="n">
        <v>2.0</v>
      </c>
      <c r="P16" s="231" t="n">
        <v>17.0</v>
      </c>
      <c r="Q16" s="102" t="n">
        <v>4.0</v>
      </c>
      <c r="R16" s="232" t="n">
        <v>1.0</v>
      </c>
    </row>
    <row customFormat="1" customHeight="1" ht="16.5" r="17" s="40" spans="1:18" x14ac:dyDescent="0.25">
      <c r="B17" s="323"/>
      <c r="C17" s="351" t="s">
        <v>99</v>
      </c>
      <c r="D17" s="352"/>
      <c r="E17" s="104" t="n">
        <f ref="E17:R17" si="2" t="shared">E16+E15+E12+E9+E8</f>
        <v>61.0</v>
      </c>
      <c r="F17" s="105" t="n">
        <f si="2" t="shared"/>
        <v>6.0</v>
      </c>
      <c r="G17" s="105" t="n">
        <f si="2" t="shared"/>
        <v>7.0</v>
      </c>
      <c r="H17" s="105" t="n">
        <f si="2" t="shared"/>
        <v>6.0</v>
      </c>
      <c r="I17" s="105" t="n">
        <f si="2" t="shared"/>
        <v>1.0</v>
      </c>
      <c r="J17" s="105" t="n">
        <f si="2" t="shared"/>
        <v>74.0</v>
      </c>
      <c r="K17" s="105" t="n">
        <f si="2" t="shared"/>
        <v>8.0</v>
      </c>
      <c r="L17" s="106" t="n">
        <f si="2" t="shared"/>
        <v>5.0</v>
      </c>
      <c r="M17" s="104" t="n">
        <f si="2" t="shared"/>
        <v>75.0</v>
      </c>
      <c r="N17" s="105" t="n">
        <f si="2" t="shared"/>
        <v>8.0</v>
      </c>
      <c r="O17" s="105" t="n">
        <f si="2" t="shared"/>
        <v>9.0</v>
      </c>
      <c r="P17" s="105" t="n">
        <f si="2" t="shared"/>
        <v>92.0</v>
      </c>
      <c r="Q17" s="105" t="n">
        <f si="2" t="shared"/>
        <v>11.0</v>
      </c>
      <c r="R17" s="106" t="n">
        <f si="2" t="shared"/>
        <v>5.0</v>
      </c>
    </row>
    <row customFormat="1" ht="15.75" r="18" s="40" spans="1:18" thickBot="1" x14ac:dyDescent="0.3">
      <c r="B18" s="324"/>
      <c r="C18" s="332" t="s">
        <v>100</v>
      </c>
      <c r="D18" s="333"/>
      <c r="E18" s="274" t="n">
        <f>IF(ISERROR(E17/(E17+F17+G17)),0,(E17/(E17+F17+G17)))</f>
        <v>0.8243243243243243</v>
      </c>
      <c r="F18" s="275" t="n">
        <f>IF(ISERROR(F17/(E17+F17+G17)),0,(F17/(E17+F17+G17)))</f>
        <v>0.08108108108108109</v>
      </c>
      <c r="G18" s="276" t="n">
        <f>IF(1-E18-F18=1,IF(G17=0,0,1),1-E18-F18)</f>
        <v>0.09459459459459457</v>
      </c>
      <c r="H18" s="276" t="n">
        <f>IF(ISERROR(H17/G17),0,(H17/G17))</f>
        <v>0.8571428571428571</v>
      </c>
      <c r="I18" s="276" t="n">
        <f>IF(1-H18=1,IF(I17=0,0,1),1-H18)</f>
        <v>0.1428571428571429</v>
      </c>
      <c r="J18" s="276"/>
      <c r="K18" s="276" t="n">
        <f>IF(ISERROR(K17/J17),0,K17/J17)</f>
        <v>0.10810810810810811</v>
      </c>
      <c r="L18" s="277" t="n">
        <f>IF(ISERROR(L17/J17),0,L17/J17)</f>
        <v>0.06756756756756757</v>
      </c>
      <c r="M18" s="274" t="n">
        <f>IF(ISERROR(M17/P17),0,M17/P17)</f>
        <v>0.8152173913043478</v>
      </c>
      <c r="N18" s="276" t="n">
        <f>IF(ISERROR(N17/P17),0,N17/P17)</f>
        <v>0.08695652173913043</v>
      </c>
      <c r="O18" s="276" t="n">
        <f>IF(1-M18-N18=1,IF(O17=0,0,1),1-M18-N18)</f>
        <v>0.09782608695652178</v>
      </c>
      <c r="P18" s="276"/>
      <c r="Q18" s="276" t="n">
        <f>IF(ISERROR(Q17/P17),0,(Q17/P17))</f>
        <v>0.11956521739130435</v>
      </c>
      <c r="R18" s="278" t="n">
        <f>IF(ISERROR(R17/P17),0,R17/P17)</f>
        <v>0.05434782608695652</v>
      </c>
    </row>
    <row customFormat="1" ht="15.75" r="19" s="210" spans="1:18" thickBot="1" x14ac:dyDescent="0.3">
      <c r="A19" s="210" t="s">
        <v>147</v>
      </c>
      <c r="B19" s="107"/>
      <c r="C19" s="108"/>
      <c r="D19" s="108"/>
      <c r="E19" s="211"/>
      <c r="F19" s="211"/>
      <c r="G19" s="211"/>
      <c r="H19" s="211"/>
      <c r="I19" s="211"/>
      <c r="J19" s="211"/>
      <c r="K19" s="211"/>
      <c r="L19" s="211"/>
      <c r="M19" s="211"/>
      <c r="N19" s="211"/>
      <c r="O19" s="211"/>
      <c r="P19" s="211"/>
      <c r="Q19" s="211"/>
      <c r="R19" s="211"/>
    </row>
    <row customFormat="1" ht="16.5" r="20" s="40" spans="1:18" thickBot="1" x14ac:dyDescent="0.3">
      <c r="A20" s="13"/>
      <c r="B20" s="305" t="s">
        <v>135</v>
      </c>
      <c r="C20" s="306"/>
      <c r="D20" s="306"/>
      <c r="E20" s="306"/>
      <c r="F20" s="306"/>
      <c r="G20" s="306"/>
      <c r="H20" s="306"/>
      <c r="I20" s="25"/>
      <c r="J20" s="25"/>
      <c r="K20" s="25" t="s">
        <v>145</v>
      </c>
      <c r="L20" s="25"/>
      <c r="M20" s="25"/>
      <c r="N20" s="25"/>
      <c r="O20" s="41"/>
      <c r="P20" s="25" t="s">
        <v>105</v>
      </c>
      <c r="Q20" s="25"/>
      <c r="R20" s="26" t="s">
        <v>146</v>
      </c>
    </row>
    <row customFormat="1" ht="15.75" r="21" s="40" spans="1:18" thickBot="1" x14ac:dyDescent="0.3">
      <c r="A21" s="13"/>
    </row>
    <row customFormat="1" ht="15.75" r="22" s="40" spans="1:18" thickBot="1" x14ac:dyDescent="0.3">
      <c r="A22" s="73"/>
      <c r="B22" s="334" t="s">
        <v>0</v>
      </c>
      <c r="C22" s="334" t="s">
        <v>97</v>
      </c>
      <c r="D22" s="334" t="s">
        <v>98</v>
      </c>
      <c r="E22" s="314" t="s">
        <v>120</v>
      </c>
      <c r="F22" s="314"/>
      <c r="G22" s="314"/>
      <c r="H22" s="314"/>
      <c r="I22" s="314"/>
      <c r="J22" s="314"/>
      <c r="K22" s="314"/>
      <c r="L22" s="314"/>
      <c r="M22" s="315" t="s">
        <v>131</v>
      </c>
      <c r="N22" s="314"/>
      <c r="O22" s="314"/>
      <c r="P22" s="314"/>
      <c r="Q22" s="314"/>
      <c r="R22" s="314"/>
    </row>
    <row customFormat="1" customHeight="1" ht="15" r="23" s="40" spans="1:18" x14ac:dyDescent="0.25">
      <c r="A23" s="73"/>
      <c r="B23" s="335"/>
      <c r="C23" s="335"/>
      <c r="D23" s="335"/>
      <c r="E23" s="316" t="s">
        <v>1</v>
      </c>
      <c r="F23" s="317" t="s">
        <v>2</v>
      </c>
      <c r="G23" s="317" t="s">
        <v>3</v>
      </c>
      <c r="H23" s="307" t="s">
        <v>6</v>
      </c>
      <c r="I23" s="308"/>
      <c r="J23" s="337" t="s">
        <v>123</v>
      </c>
      <c r="K23" s="309" t="s">
        <v>6</v>
      </c>
      <c r="L23" s="310"/>
      <c r="M23" s="319" t="s">
        <v>1</v>
      </c>
      <c r="N23" s="317" t="s">
        <v>2</v>
      </c>
      <c r="O23" s="317" t="s">
        <v>3</v>
      </c>
      <c r="P23" s="337" t="s">
        <v>122</v>
      </c>
      <c r="Q23" s="309" t="s">
        <v>6</v>
      </c>
      <c r="R23" s="310"/>
    </row>
    <row customFormat="1" ht="96.75" r="24" s="40" spans="1:18" thickBot="1" x14ac:dyDescent="0.3">
      <c r="A24" s="73"/>
      <c r="B24" s="335"/>
      <c r="C24" s="335"/>
      <c r="D24" s="335"/>
      <c r="E24" s="316"/>
      <c r="F24" s="317"/>
      <c r="G24" s="317"/>
      <c r="H24" s="27" t="s">
        <v>4</v>
      </c>
      <c r="I24" s="28" t="s">
        <v>5</v>
      </c>
      <c r="J24" s="338"/>
      <c r="K24" s="29" t="s">
        <v>7</v>
      </c>
      <c r="L24" s="30" t="s">
        <v>8</v>
      </c>
      <c r="M24" s="319"/>
      <c r="N24" s="317"/>
      <c r="O24" s="317"/>
      <c r="P24" s="338"/>
      <c r="Q24" s="29" t="s">
        <v>129</v>
      </c>
      <c r="R24" s="30" t="s">
        <v>130</v>
      </c>
    </row>
    <row customFormat="1" ht="15.75" r="25" s="40" spans="1:18" thickBot="1" x14ac:dyDescent="0.3">
      <c r="A25" s="111"/>
      <c r="B25" s="336"/>
      <c r="C25" s="336"/>
      <c r="D25" s="336"/>
      <c r="E25" s="31">
        <v>1</v>
      </c>
      <c r="F25" s="32">
        <v>2</v>
      </c>
      <c r="G25" s="32">
        <v>3</v>
      </c>
      <c r="H25" s="32">
        <v>4</v>
      </c>
      <c r="I25" s="32">
        <v>5</v>
      </c>
      <c r="J25" s="32">
        <v>6</v>
      </c>
      <c r="K25" s="32">
        <v>7</v>
      </c>
      <c r="L25" s="33">
        <v>8</v>
      </c>
      <c r="M25" s="31">
        <v>9</v>
      </c>
      <c r="N25" s="32">
        <v>10</v>
      </c>
      <c r="O25" s="32">
        <v>11</v>
      </c>
      <c r="P25" s="32">
        <v>12</v>
      </c>
      <c r="Q25" s="32">
        <v>13</v>
      </c>
      <c r="R25" s="33">
        <v>14</v>
      </c>
    </row>
    <row customFormat="1" ht="15.75" r="26" s="40" spans="1:18" thickBot="1" x14ac:dyDescent="0.3">
      <c r="A26" s="13" t="s">
        <v>147</v>
      </c>
      <c r="B26" s="322" t="s">
        <v>14</v>
      </c>
      <c r="C26" s="217" t="s">
        <v>101</v>
      </c>
      <c r="D26" s="218" t="s">
        <v>101</v>
      </c>
      <c r="E26" s="44" t="n">
        <v>50.0</v>
      </c>
      <c r="F26" s="45" t="n">
        <v>4.0</v>
      </c>
      <c r="G26" s="45" t="n">
        <v>6.0</v>
      </c>
      <c r="H26" s="45" t="n">
        <v>5.0</v>
      </c>
      <c r="I26" s="46" t="n">
        <v>1.0</v>
      </c>
      <c r="J26" s="45" t="n">
        <v>60.0</v>
      </c>
      <c r="K26" s="48" t="n">
        <v>5.0</v>
      </c>
      <c r="L26" s="49" t="n">
        <v>2.0</v>
      </c>
      <c r="M26" s="50" t="n">
        <v>67.0</v>
      </c>
      <c r="N26" s="51" t="n">
        <v>4.0</v>
      </c>
      <c r="O26" s="51" t="n">
        <v>7.0</v>
      </c>
      <c r="P26" s="51" t="n">
        <v>78.0</v>
      </c>
      <c r="Q26" s="51" t="n">
        <v>6.0</v>
      </c>
      <c r="R26" s="53" t="n">
        <v>3.0</v>
      </c>
    </row>
    <row customFormat="1" ht="15.75" r="27" s="40" spans="1:18" thickBot="1" x14ac:dyDescent="0.3">
      <c r="A27" s="13" t="s">
        <v>147</v>
      </c>
      <c r="B27" s="323"/>
      <c r="C27" s="219" t="s">
        <v>15</v>
      </c>
      <c r="D27" s="220" t="s">
        <v>15</v>
      </c>
      <c r="E27" s="44" t="n">
        <v>35.0</v>
      </c>
      <c r="F27" s="45" t="n">
        <v>7.0</v>
      </c>
      <c r="G27" s="45" t="n">
        <v>2.0</v>
      </c>
      <c r="H27" s="45" t="n">
        <v>2.0</v>
      </c>
      <c r="I27" s="46" t="n">
        <v>0.0</v>
      </c>
      <c r="J27" s="221" t="n">
        <v>44.0</v>
      </c>
      <c r="K27" s="48" t="n">
        <v>2.0</v>
      </c>
      <c r="L27" s="49" t="n">
        <v>4.0</v>
      </c>
      <c r="M27" s="50" t="n">
        <v>47.0</v>
      </c>
      <c r="N27" s="51" t="n">
        <v>9.0</v>
      </c>
      <c r="O27" s="51" t="n">
        <v>3.0</v>
      </c>
      <c r="P27" s="51" t="n">
        <v>59.0</v>
      </c>
      <c r="Q27" s="51" t="n">
        <v>3.0</v>
      </c>
      <c r="R27" s="53" t="n">
        <v>4.0</v>
      </c>
    </row>
    <row customFormat="1" r="28" s="40" spans="1:18" x14ac:dyDescent="0.25">
      <c r="A28" s="13" t="s">
        <v>147</v>
      </c>
      <c r="B28" s="323"/>
      <c r="C28" s="354" t="s">
        <v>16</v>
      </c>
      <c r="D28" s="89" t="s">
        <v>66</v>
      </c>
      <c r="E28" s="55" t="n">
        <v>0.0</v>
      </c>
      <c r="F28" s="56" t="n">
        <v>0.0</v>
      </c>
      <c r="G28" s="56" t="n">
        <v>0.0</v>
      </c>
      <c r="H28" s="56" t="n">
        <v>0.0</v>
      </c>
      <c r="I28" s="57" t="n">
        <v>0.0</v>
      </c>
      <c r="J28" s="58" t="n">
        <v>0.0</v>
      </c>
      <c r="K28" s="59" t="n">
        <v>0.0</v>
      </c>
      <c r="L28" s="60" t="n">
        <v>0.0</v>
      </c>
      <c r="M28" s="61" t="n">
        <v>0.0</v>
      </c>
      <c r="N28" s="62" t="n">
        <v>0.0</v>
      </c>
      <c r="O28" s="62" t="n">
        <v>0.0</v>
      </c>
      <c r="P28" s="62" t="n">
        <v>0.0</v>
      </c>
      <c r="Q28" s="62" t="n">
        <v>0.0</v>
      </c>
      <c r="R28" s="63" t="n">
        <v>0.0</v>
      </c>
    </row>
    <row customFormat="1" r="29" s="40" spans="1:18" x14ac:dyDescent="0.25">
      <c r="A29" s="13" t="s">
        <v>147</v>
      </c>
      <c r="B29" s="323"/>
      <c r="C29" s="325"/>
      <c r="D29" s="64" t="s">
        <v>16</v>
      </c>
      <c r="E29" s="65" t="n">
        <v>16.0</v>
      </c>
      <c r="F29" s="66" t="n">
        <v>5.0</v>
      </c>
      <c r="G29" s="66" t="n">
        <v>2.0</v>
      </c>
      <c r="H29" s="66" t="n">
        <v>2.0</v>
      </c>
      <c r="I29" s="67" t="n">
        <v>0.0</v>
      </c>
      <c r="J29" s="66" t="n">
        <v>23.0</v>
      </c>
      <c r="K29" s="68" t="n">
        <v>2.0</v>
      </c>
      <c r="L29" s="69" t="n">
        <v>1.0</v>
      </c>
      <c r="M29" s="70" t="n">
        <v>22.0</v>
      </c>
      <c r="N29" s="71" t="n">
        <v>7.0</v>
      </c>
      <c r="O29" s="71" t="n">
        <v>3.0</v>
      </c>
      <c r="P29" s="62" t="n">
        <v>32.0</v>
      </c>
      <c r="Q29" s="71" t="n">
        <v>3.0</v>
      </c>
      <c r="R29" s="72" t="n">
        <v>1.0</v>
      </c>
    </row>
    <row customFormat="1" ht="15.75" r="30" s="40" spans="1:18" thickBot="1" x14ac:dyDescent="0.3">
      <c r="A30" s="73"/>
      <c r="B30" s="323"/>
      <c r="C30" s="326"/>
      <c r="D30" s="74" t="s">
        <v>13</v>
      </c>
      <c r="E30" s="75" t="n">
        <f ref="E30:R30" si="3" t="shared">SUM(E28:E29)</f>
        <v>16.0</v>
      </c>
      <c r="F30" s="76" t="n">
        <f si="3" t="shared"/>
        <v>5.0</v>
      </c>
      <c r="G30" s="76" t="n">
        <f si="3" t="shared"/>
        <v>2.0</v>
      </c>
      <c r="H30" s="76" t="n">
        <f si="3" t="shared"/>
        <v>2.0</v>
      </c>
      <c r="I30" s="78" t="n">
        <f si="3" t="shared"/>
        <v>0.0</v>
      </c>
      <c r="J30" s="79" t="n">
        <f si="3" t="shared"/>
        <v>23.0</v>
      </c>
      <c r="K30" s="80" t="n">
        <f si="3" t="shared"/>
        <v>2.0</v>
      </c>
      <c r="L30" s="81" t="n">
        <f si="3" t="shared"/>
        <v>1.0</v>
      </c>
      <c r="M30" s="82" t="n">
        <f si="3" t="shared"/>
        <v>22.0</v>
      </c>
      <c r="N30" s="83" t="n">
        <f si="3" t="shared"/>
        <v>7.0</v>
      </c>
      <c r="O30" s="83" t="n">
        <f si="3" t="shared"/>
        <v>3.0</v>
      </c>
      <c r="P30" s="83" t="n">
        <f si="3" t="shared"/>
        <v>32.0</v>
      </c>
      <c r="Q30" s="83" t="n">
        <f si="3" t="shared"/>
        <v>3.0</v>
      </c>
      <c r="R30" s="85" t="n">
        <f si="3" t="shared"/>
        <v>1.0</v>
      </c>
    </row>
    <row customFormat="1" r="31" s="40" spans="1:18" x14ac:dyDescent="0.25">
      <c r="A31" s="13" t="s">
        <v>147</v>
      </c>
      <c r="B31" s="323"/>
      <c r="C31" s="327" t="s">
        <v>17</v>
      </c>
      <c r="D31" s="178" t="s">
        <v>17</v>
      </c>
      <c r="E31" s="55" t="n">
        <v>11.0</v>
      </c>
      <c r="F31" s="56" t="n">
        <v>1.0</v>
      </c>
      <c r="G31" s="56" t="n">
        <v>4.0</v>
      </c>
      <c r="H31" s="56" t="n">
        <v>4.0</v>
      </c>
      <c r="I31" s="57" t="n">
        <v>0.0</v>
      </c>
      <c r="J31" s="58" t="n">
        <v>16.0</v>
      </c>
      <c r="K31" s="59" t="n">
        <v>4.0</v>
      </c>
      <c r="L31" s="60" t="n">
        <v>2.0</v>
      </c>
      <c r="M31" s="61" t="n">
        <v>13.0</v>
      </c>
      <c r="N31" s="62" t="n">
        <v>1.0</v>
      </c>
      <c r="O31" s="62" t="n">
        <v>6.0</v>
      </c>
      <c r="P31" s="62" t="n">
        <v>20.0</v>
      </c>
      <c r="Q31" s="62" t="n">
        <v>6.0</v>
      </c>
      <c r="R31" s="63" t="n">
        <v>2.0</v>
      </c>
    </row>
    <row customFormat="1" r="32" s="40" spans="1:18" x14ac:dyDescent="0.25">
      <c r="A32" s="13" t="s">
        <v>147</v>
      </c>
      <c r="B32" s="323"/>
      <c r="C32" s="328"/>
      <c r="D32" s="64" t="s">
        <v>67</v>
      </c>
      <c r="E32" s="65" t="n">
        <v>13.0</v>
      </c>
      <c r="F32" s="66" t="n">
        <v>0.0</v>
      </c>
      <c r="G32" s="66" t="n">
        <v>2.0</v>
      </c>
      <c r="H32" s="66" t="n">
        <v>1.0</v>
      </c>
      <c r="I32" s="67" t="n">
        <v>1.0</v>
      </c>
      <c r="J32" s="66" t="n">
        <v>15.0</v>
      </c>
      <c r="K32" s="68" t="n">
        <v>1.0</v>
      </c>
      <c r="L32" s="69" t="n">
        <v>2.0</v>
      </c>
      <c r="M32" s="70" t="n">
        <v>18.0</v>
      </c>
      <c r="N32" s="71" t="n">
        <v>0.0</v>
      </c>
      <c r="O32" s="71" t="n">
        <v>4.0</v>
      </c>
      <c r="P32" s="62" t="n">
        <v>22.0</v>
      </c>
      <c r="Q32" s="71" t="n">
        <v>2.0</v>
      </c>
      <c r="R32" s="72" t="n">
        <v>4.0</v>
      </c>
    </row>
    <row customFormat="1" ht="15.75" r="33" s="40" spans="1:18" thickBot="1" x14ac:dyDescent="0.3">
      <c r="A33" s="73"/>
      <c r="B33" s="323"/>
      <c r="C33" s="329"/>
      <c r="D33" s="222" t="s">
        <v>13</v>
      </c>
      <c r="E33" s="75" t="n">
        <f ref="E33:R33" si="4" t="shared">SUM(E31:E32)</f>
        <v>24.0</v>
      </c>
      <c r="F33" s="76" t="n">
        <f si="4" t="shared"/>
        <v>1.0</v>
      </c>
      <c r="G33" s="76" t="n">
        <f si="4" t="shared"/>
        <v>6.0</v>
      </c>
      <c r="H33" s="76" t="n">
        <f si="4" t="shared"/>
        <v>5.0</v>
      </c>
      <c r="I33" s="78" t="n">
        <f si="4" t="shared"/>
        <v>1.0</v>
      </c>
      <c r="J33" s="79" t="n">
        <f si="4" t="shared"/>
        <v>31.0</v>
      </c>
      <c r="K33" s="80" t="n">
        <f si="4" t="shared"/>
        <v>5.0</v>
      </c>
      <c r="L33" s="81" t="n">
        <f si="4" t="shared"/>
        <v>4.0</v>
      </c>
      <c r="M33" s="82" t="n">
        <f si="4" t="shared"/>
        <v>31.0</v>
      </c>
      <c r="N33" s="83" t="n">
        <f si="4" t="shared"/>
        <v>1.0</v>
      </c>
      <c r="O33" s="83" t="n">
        <f si="4" t="shared"/>
        <v>10.0</v>
      </c>
      <c r="P33" s="102" t="n">
        <f si="4" t="shared"/>
        <v>42.0</v>
      </c>
      <c r="Q33" s="83" t="n">
        <f si="4" t="shared"/>
        <v>8.0</v>
      </c>
      <c r="R33" s="85" t="n">
        <f si="4" t="shared"/>
        <v>6.0</v>
      </c>
    </row>
    <row customFormat="1" ht="15.75" r="34" s="40" spans="1:18" thickBot="1" x14ac:dyDescent="0.3">
      <c r="A34" s="13" t="s">
        <v>147</v>
      </c>
      <c r="B34" s="323"/>
      <c r="C34" s="223" t="s">
        <v>18</v>
      </c>
      <c r="D34" s="224" t="s">
        <v>18</v>
      </c>
      <c r="E34" s="225" t="n">
        <v>53.0</v>
      </c>
      <c r="F34" s="226" t="n">
        <v>6.0</v>
      </c>
      <c r="G34" s="226" t="n">
        <v>5.0</v>
      </c>
      <c r="H34" s="226" t="n">
        <v>2.0</v>
      </c>
      <c r="I34" s="227" t="n">
        <v>3.0</v>
      </c>
      <c r="J34" s="175" t="n">
        <v>64.0</v>
      </c>
      <c r="K34" s="228" t="n">
        <v>3.0</v>
      </c>
      <c r="L34" s="229" t="n">
        <v>8.0</v>
      </c>
      <c r="M34" s="230" t="n">
        <v>72.0</v>
      </c>
      <c r="N34" s="102" t="n">
        <v>8.0</v>
      </c>
      <c r="O34" s="102" t="n">
        <v>9.0</v>
      </c>
      <c r="P34" s="231" t="n">
        <v>89.0</v>
      </c>
      <c r="Q34" s="102" t="n">
        <v>6.0</v>
      </c>
      <c r="R34" s="232" t="n">
        <v>10.0</v>
      </c>
    </row>
    <row customFormat="1" r="35" s="40" spans="1:18" x14ac:dyDescent="0.25">
      <c r="B35" s="323"/>
      <c r="C35" s="351" t="s">
        <v>99</v>
      </c>
      <c r="D35" s="352"/>
      <c r="E35" s="104" t="n">
        <f ref="E35:R35" si="5" t="shared">E34+E33+E30+E27+E26</f>
        <v>178.0</v>
      </c>
      <c r="F35" s="105" t="n">
        <f si="5" t="shared"/>
        <v>23.0</v>
      </c>
      <c r="G35" s="105" t="n">
        <f si="5" t="shared"/>
        <v>21.0</v>
      </c>
      <c r="H35" s="105" t="n">
        <f si="5" t="shared"/>
        <v>16.0</v>
      </c>
      <c r="I35" s="105" t="n">
        <f si="5" t="shared"/>
        <v>5.0</v>
      </c>
      <c r="J35" s="105" t="n">
        <f si="5" t="shared"/>
        <v>222.0</v>
      </c>
      <c r="K35" s="105" t="n">
        <f si="5" t="shared"/>
        <v>17.0</v>
      </c>
      <c r="L35" s="106" t="n">
        <f si="5" t="shared"/>
        <v>19.0</v>
      </c>
      <c r="M35" s="104" t="n">
        <f si="5" t="shared"/>
        <v>239.0</v>
      </c>
      <c r="N35" s="105" t="n">
        <f si="5" t="shared"/>
        <v>29.0</v>
      </c>
      <c r="O35" s="105" t="n">
        <f si="5" t="shared"/>
        <v>32.0</v>
      </c>
      <c r="P35" s="105" t="n">
        <f si="5" t="shared"/>
        <v>300.0</v>
      </c>
      <c r="Q35" s="105" t="n">
        <f si="5" t="shared"/>
        <v>26.0</v>
      </c>
      <c r="R35" s="106" t="n">
        <f si="5" t="shared"/>
        <v>24.0</v>
      </c>
    </row>
    <row customFormat="1" ht="15.75" r="36" s="40" spans="1:18" thickBot="1" x14ac:dyDescent="0.3">
      <c r="B36" s="324"/>
      <c r="C36" s="332" t="s">
        <v>100</v>
      </c>
      <c r="D36" s="333"/>
      <c r="E36" s="274" t="n">
        <f>IF(ISERROR(E35/(E35+F35+G35)),0,E35/(E35+F35+G35))</f>
        <v>0.8018018018018018</v>
      </c>
      <c r="F36" s="275" t="n">
        <f>IF(ISERROR(F35/(E35+F35+G35)),0,F35/(E35+F35+G35))</f>
        <v>0.1036036036036036</v>
      </c>
      <c r="G36" s="276" t="n">
        <f>IF(1-E36-F36=1,IF(G35=0,0,1),1-E36-F36)</f>
        <v>0.09459459459459457</v>
      </c>
      <c r="H36" s="276" t="n">
        <f>IF(ISERROR(H35/G35),0,H35/G35)</f>
        <v>0.7619047619047619</v>
      </c>
      <c r="I36" s="276" t="n">
        <f>IF(1-H36=1,IF(I35=0,0,1),1-H36)</f>
        <v>0.23809523809523814</v>
      </c>
      <c r="J36" s="276"/>
      <c r="K36" s="276" t="n">
        <f>IF(ISERROR(K35/J35),0,K35/J35)</f>
        <v>0.07657657657657657</v>
      </c>
      <c r="L36" s="277" t="n">
        <f>IF(ISERROR(L35/J35),0,L35/J35)</f>
        <v>0.08558558558558559</v>
      </c>
      <c r="M36" s="274" t="n">
        <f>IF(ISERROR(M35/P35),0,M35/P35)</f>
        <v>0.7966666666666666</v>
      </c>
      <c r="N36" s="276" t="n">
        <f>IF(ISERROR(N35/P35),0,N35/P35)</f>
        <v>0.09666666666666666</v>
      </c>
      <c r="O36" s="276" t="n">
        <f>IF(1-M36-N36=1,IF(O35=0,0,1),1-M36-N36)</f>
        <v>0.1066666666666667</v>
      </c>
      <c r="P36" s="276"/>
      <c r="Q36" s="276" t="n">
        <f>IF(ISERROR(Q35/P35),0,Q35/P35)</f>
        <v>0.08666666666666667</v>
      </c>
      <c r="R36" s="278" t="n">
        <f>IF(ISERROR(R35/P35),0,R35/P35)</f>
        <v>0.08</v>
      </c>
    </row>
    <row r="37" spans="1:18" x14ac:dyDescent="0.25">
      <c r="A3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4">
    <mergeCell ref="B26:B36"/>
    <mergeCell ref="C28:C30"/>
    <mergeCell ref="C31:C33"/>
    <mergeCell ref="C35:D35"/>
    <mergeCell ref="C36:D36"/>
    <mergeCell ref="M22:R22"/>
    <mergeCell ref="E23:E24"/>
    <mergeCell ref="F23:F24"/>
    <mergeCell ref="G23:G24"/>
    <mergeCell ref="H23:I23"/>
    <mergeCell ref="J23:J24"/>
    <mergeCell ref="K23:L23"/>
    <mergeCell ref="M23:M24"/>
    <mergeCell ref="N23:N24"/>
    <mergeCell ref="O23:O24"/>
    <mergeCell ref="P23:P24"/>
    <mergeCell ref="Q23:R23"/>
    <mergeCell ref="B2:H2"/>
    <mergeCell ref="B20:H20"/>
    <mergeCell ref="B22:B25"/>
    <mergeCell ref="C22:C25"/>
    <mergeCell ref="D22:D25"/>
    <mergeCell ref="E22:L22"/>
    <mergeCell ref="K5:L5"/>
    <mergeCell ref="B4:B7"/>
    <mergeCell ref="C4:C7"/>
    <mergeCell ref="D4:D7"/>
    <mergeCell ref="B8:B18"/>
    <mergeCell ref="C10:C12"/>
    <mergeCell ref="C13:C15"/>
    <mergeCell ref="C17:D17"/>
    <mergeCell ref="C18:D18"/>
    <mergeCell ref="M4:R4"/>
    <mergeCell ref="E5:E6"/>
    <mergeCell ref="F5:F6"/>
    <mergeCell ref="G5:G6"/>
    <mergeCell ref="J5:J6"/>
    <mergeCell ref="H5:I5"/>
    <mergeCell ref="E4:L4"/>
    <mergeCell ref="M5:M6"/>
    <mergeCell ref="N5:N6"/>
    <mergeCell ref="O5:O6"/>
    <mergeCell ref="P5:P6"/>
    <mergeCell ref="Q5:R5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18" man="1" max="16383"/>
  </rowBreaks>
</worksheet>
</file>

<file path=xl/worksheets/sheet9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47"/>
  <sheetViews>
    <sheetView workbookViewId="0" zoomScaleNormal="100" tabSelected="false">
      <selection activeCell="E8" sqref="E8"/>
    </sheetView>
  </sheetViews>
  <sheetFormatPr defaultRowHeight="15" x14ac:dyDescent="0.25"/>
  <cols>
    <col min="1" max="1" customWidth="true" width="4.7109375" collapsed="false"/>
    <col min="2" max="2" customWidth="true" width="5.5703125" collapsed="false"/>
    <col min="3" max="3" customWidth="true" width="25.42578125" collapsed="false"/>
    <col min="4" max="4" customWidth="true" width="23.42578125" collapsed="false"/>
    <col min="5" max="5" customWidth="true" width="7.7109375" collapsed="false"/>
    <col min="6" max="6" customWidth="true" width="7.28515625" collapsed="false"/>
    <col min="7" max="7" customWidth="true" width="6.85546875" collapsed="false"/>
    <col min="8" max="9" customWidth="true" width="10.85546875" collapsed="false"/>
    <col min="10" max="10" customWidth="true" width="6.140625" collapsed="false"/>
    <col min="11" max="12" customWidth="true" width="16.85546875" collapsed="false"/>
    <col min="13" max="13" customWidth="true" width="7.7109375" collapsed="false"/>
    <col min="14" max="14" customWidth="true" width="8.140625" collapsed="false"/>
    <col min="15" max="15" customWidth="true" width="7.85546875" collapsed="false"/>
    <col min="16" max="16" customWidth="true" width="6.5703125" collapsed="false"/>
    <col min="17" max="17" customWidth="true" width="15.85546875" collapsed="false"/>
    <col min="18" max="18" customWidth="true" width="16.0" collapsed="false"/>
  </cols>
  <sheetData>
    <row customFormat="1" ht="15.75" r="1" s="8" spans="1:18" thickBot="1" x14ac:dyDescent="0.3">
      <c r="B1" s="5"/>
      <c r="C1" s="6"/>
      <c r="D1" s="6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customFormat="1" customHeight="1" ht="27" r="2" s="40" spans="1:18" thickBot="1" x14ac:dyDescent="0.3">
      <c r="B2" s="305" t="s">
        <v>124</v>
      </c>
      <c r="C2" s="306"/>
      <c r="D2" s="306"/>
      <c r="E2" s="306"/>
      <c r="F2" s="306"/>
      <c r="G2" s="306"/>
      <c r="H2" s="306"/>
      <c r="I2" s="25"/>
      <c r="J2" s="25"/>
      <c r="K2" s="25" t="s">
        <v>145</v>
      </c>
      <c r="L2" s="25"/>
      <c r="M2" s="25"/>
      <c r="N2" s="25"/>
      <c r="O2" s="41"/>
      <c r="P2" s="25" t="s">
        <v>105</v>
      </c>
      <c r="Q2" s="25"/>
      <c r="R2" s="26" t="s">
        <v>146</v>
      </c>
    </row>
    <row customFormat="1" ht="15.75" r="3" s="40" spans="1:18" thickBot="1" x14ac:dyDescent="0.3"/>
    <row customFormat="1" ht="15.75" r="4" s="40" spans="1:18" thickBot="1" x14ac:dyDescent="0.3">
      <c r="B4" s="334" t="s">
        <v>0</v>
      </c>
      <c r="C4" s="334" t="s">
        <v>97</v>
      </c>
      <c r="D4" s="334" t="s">
        <v>98</v>
      </c>
      <c r="E4" s="314" t="s">
        <v>118</v>
      </c>
      <c r="F4" s="314"/>
      <c r="G4" s="314"/>
      <c r="H4" s="314"/>
      <c r="I4" s="314"/>
      <c r="J4" s="314"/>
      <c r="K4" s="314"/>
      <c r="L4" s="314"/>
      <c r="M4" s="315" t="s">
        <v>119</v>
      </c>
      <c r="N4" s="314"/>
      <c r="O4" s="314"/>
      <c r="P4" s="314"/>
      <c r="Q4" s="314"/>
      <c r="R4" s="314"/>
    </row>
    <row customFormat="1" customHeight="1" ht="15" r="5" s="40" spans="1:18" x14ac:dyDescent="0.25">
      <c r="B5" s="335"/>
      <c r="C5" s="335"/>
      <c r="D5" s="335"/>
      <c r="E5" s="316" t="s">
        <v>1</v>
      </c>
      <c r="F5" s="317" t="s">
        <v>2</v>
      </c>
      <c r="G5" s="317" t="s">
        <v>3</v>
      </c>
      <c r="H5" s="307" t="s">
        <v>6</v>
      </c>
      <c r="I5" s="308"/>
      <c r="J5" s="337" t="s">
        <v>125</v>
      </c>
      <c r="K5" s="309" t="s">
        <v>6</v>
      </c>
      <c r="L5" s="310"/>
      <c r="M5" s="319" t="s">
        <v>1</v>
      </c>
      <c r="N5" s="317" t="s">
        <v>2</v>
      </c>
      <c r="O5" s="317" t="s">
        <v>3</v>
      </c>
      <c r="P5" s="337" t="s">
        <v>122</v>
      </c>
      <c r="Q5" s="309" t="s">
        <v>6</v>
      </c>
      <c r="R5" s="310"/>
    </row>
    <row customFormat="1" ht="96.75" r="6" s="40" spans="1:18" thickBot="1" x14ac:dyDescent="0.3">
      <c r="B6" s="335"/>
      <c r="C6" s="335"/>
      <c r="D6" s="335"/>
      <c r="E6" s="316"/>
      <c r="F6" s="317"/>
      <c r="G6" s="317"/>
      <c r="H6" s="27" t="s">
        <v>4</v>
      </c>
      <c r="I6" s="28" t="s">
        <v>5</v>
      </c>
      <c r="J6" s="338"/>
      <c r="K6" s="29" t="s">
        <v>7</v>
      </c>
      <c r="L6" s="30" t="s">
        <v>8</v>
      </c>
      <c r="M6" s="319"/>
      <c r="N6" s="317"/>
      <c r="O6" s="317"/>
      <c r="P6" s="338"/>
      <c r="Q6" s="29" t="s">
        <v>127</v>
      </c>
      <c r="R6" s="30" t="s">
        <v>128</v>
      </c>
    </row>
    <row customFormat="1" ht="15.75" r="7" s="40" spans="1:18" thickBot="1" x14ac:dyDescent="0.3">
      <c r="B7" s="336"/>
      <c r="C7" s="336"/>
      <c r="D7" s="336"/>
      <c r="E7" s="31">
        <v>1</v>
      </c>
      <c r="F7" s="32">
        <v>2</v>
      </c>
      <c r="G7" s="32">
        <v>3</v>
      </c>
      <c r="H7" s="32">
        <v>4</v>
      </c>
      <c r="I7" s="32">
        <v>5</v>
      </c>
      <c r="J7" s="32">
        <v>6</v>
      </c>
      <c r="K7" s="32">
        <v>7</v>
      </c>
      <c r="L7" s="33">
        <v>8</v>
      </c>
      <c r="M7" s="31">
        <v>9</v>
      </c>
      <c r="N7" s="32">
        <v>10</v>
      </c>
      <c r="O7" s="32">
        <v>11</v>
      </c>
      <c r="P7" s="32">
        <v>12</v>
      </c>
      <c r="Q7" s="32">
        <v>13</v>
      </c>
      <c r="R7" s="33">
        <v>14</v>
      </c>
    </row>
    <row customFormat="1" ht="15.75" r="8" s="40" spans="1:18" thickBot="1" x14ac:dyDescent="0.3">
      <c r="A8" s="13" t="s">
        <v>147</v>
      </c>
      <c r="B8" s="363" t="s">
        <v>30</v>
      </c>
      <c r="C8" s="233" t="s">
        <v>32</v>
      </c>
      <c r="D8" s="234" t="s">
        <v>32</v>
      </c>
      <c r="E8" s="235" t="n">
        <v>3.0</v>
      </c>
      <c r="F8" s="236" t="n">
        <v>0.0</v>
      </c>
      <c r="G8" s="236" t="n">
        <v>0.0</v>
      </c>
      <c r="H8" s="236" t="n">
        <v>0.0</v>
      </c>
      <c r="I8" s="237" t="n">
        <v>0.0</v>
      </c>
      <c r="J8" s="238" t="n">
        <v>3.0</v>
      </c>
      <c r="K8" s="239" t="n">
        <v>0.0</v>
      </c>
      <c r="L8" s="240" t="n">
        <v>0.0</v>
      </c>
      <c r="M8" s="241" t="n">
        <v>4.0</v>
      </c>
      <c r="N8" s="242" t="n">
        <v>0.0</v>
      </c>
      <c r="O8" s="242" t="n">
        <v>0.0</v>
      </c>
      <c r="P8" s="52" t="n">
        <v>4.0</v>
      </c>
      <c r="Q8" s="242" t="n">
        <v>0.0</v>
      </c>
      <c r="R8" s="243" t="n">
        <v>0.0</v>
      </c>
    </row>
    <row customFormat="1" ht="15.75" r="9" s="40" spans="1:18" thickBot="1" x14ac:dyDescent="0.3">
      <c r="A9" s="13" t="s">
        <v>147</v>
      </c>
      <c r="B9" s="347"/>
      <c r="C9" s="199" t="s">
        <v>33</v>
      </c>
      <c r="D9" s="142" t="s">
        <v>33</v>
      </c>
      <c r="E9" s="235" t="n">
        <v>5.0</v>
      </c>
      <c r="F9" s="236" t="n">
        <v>0.0</v>
      </c>
      <c r="G9" s="236" t="n">
        <v>1.0</v>
      </c>
      <c r="H9" s="236" t="n">
        <v>1.0</v>
      </c>
      <c r="I9" s="237" t="n">
        <v>0.0</v>
      </c>
      <c r="J9" s="146" t="n">
        <v>6.0</v>
      </c>
      <c r="K9" s="239" t="n">
        <v>0.0</v>
      </c>
      <c r="L9" s="240" t="n">
        <v>1.0</v>
      </c>
      <c r="M9" s="241" t="n">
        <v>7.0</v>
      </c>
      <c r="N9" s="242" t="n">
        <v>0.0</v>
      </c>
      <c r="O9" s="242" t="n">
        <v>2.0</v>
      </c>
      <c r="P9" s="52" t="n">
        <v>9.0</v>
      </c>
      <c r="Q9" s="242" t="n">
        <v>0.0</v>
      </c>
      <c r="R9" s="243" t="n">
        <v>2.0</v>
      </c>
    </row>
    <row customFormat="1" r="10" s="40" spans="1:18" x14ac:dyDescent="0.25">
      <c r="A10" s="13" t="s">
        <v>147</v>
      </c>
      <c r="B10" s="347"/>
      <c r="C10" s="341" t="s">
        <v>34</v>
      </c>
      <c r="D10" s="112" t="s">
        <v>34</v>
      </c>
      <c r="E10" s="153" t="n">
        <v>4.0</v>
      </c>
      <c r="F10" s="154" t="n">
        <v>0.0</v>
      </c>
      <c r="G10" s="154" t="n">
        <v>2.0</v>
      </c>
      <c r="H10" s="154" t="n">
        <v>1.0</v>
      </c>
      <c r="I10" s="155" t="n">
        <v>1.0</v>
      </c>
      <c r="J10" s="114" t="n">
        <v>6.0</v>
      </c>
      <c r="K10" s="156" t="n">
        <v>0.0</v>
      </c>
      <c r="L10" s="157" t="n">
        <v>2.0</v>
      </c>
      <c r="M10" s="158" t="n">
        <v>4.0</v>
      </c>
      <c r="N10" s="159" t="n">
        <v>0.0</v>
      </c>
      <c r="O10" s="159" t="n">
        <v>5.0</v>
      </c>
      <c r="P10" s="62" t="n">
        <v>9.0</v>
      </c>
      <c r="Q10" s="159" t="n">
        <v>0.0</v>
      </c>
      <c r="R10" s="160" t="n">
        <v>5.0</v>
      </c>
    </row>
    <row customFormat="1" r="11" s="40" spans="1:18" x14ac:dyDescent="0.25">
      <c r="A11" s="13" t="s">
        <v>147</v>
      </c>
      <c r="B11" s="347"/>
      <c r="C11" s="339"/>
      <c r="D11" s="121" t="s">
        <v>74</v>
      </c>
      <c r="E11" s="122" t="n">
        <v>3.0</v>
      </c>
      <c r="F11" s="123" t="n">
        <v>0.0</v>
      </c>
      <c r="G11" s="123" t="n">
        <v>1.0</v>
      </c>
      <c r="H11" s="123" t="n">
        <v>0.0</v>
      </c>
      <c r="I11" s="124" t="n">
        <v>1.0</v>
      </c>
      <c r="J11" s="244" t="n">
        <v>4.0</v>
      </c>
      <c r="K11" s="125" t="n">
        <v>0.0</v>
      </c>
      <c r="L11" s="126" t="n">
        <v>1.0</v>
      </c>
      <c r="M11" s="127" t="n">
        <v>4.0</v>
      </c>
      <c r="N11" s="128" t="n">
        <v>0.0</v>
      </c>
      <c r="O11" s="128" t="n">
        <v>1.0</v>
      </c>
      <c r="P11" s="62" t="n">
        <v>5.0</v>
      </c>
      <c r="Q11" s="128" t="n">
        <v>0.0</v>
      </c>
      <c r="R11" s="130" t="n">
        <v>1.0</v>
      </c>
    </row>
    <row customFormat="1" ht="15.75" r="12" s="40" spans="1:18" thickBot="1" x14ac:dyDescent="0.3">
      <c r="A12" s="73"/>
      <c r="B12" s="347"/>
      <c r="C12" s="340"/>
      <c r="D12" s="186" t="s">
        <v>13</v>
      </c>
      <c r="E12" s="187" t="n">
        <f ref="E12:R12" si="0" t="shared">SUM(E10:E11)</f>
        <v>7.0</v>
      </c>
      <c r="F12" s="189" t="n">
        <f si="0" t="shared"/>
        <v>0.0</v>
      </c>
      <c r="G12" s="189" t="n">
        <f si="0" t="shared"/>
        <v>3.0</v>
      </c>
      <c r="H12" s="189" t="n">
        <f si="0" t="shared"/>
        <v>1.0</v>
      </c>
      <c r="I12" s="190" t="n">
        <f si="0" t="shared"/>
        <v>2.0</v>
      </c>
      <c r="J12" s="135" t="n">
        <f si="0" t="shared"/>
        <v>10.0</v>
      </c>
      <c r="K12" s="191" t="n">
        <f si="0" t="shared"/>
        <v>0.0</v>
      </c>
      <c r="L12" s="192" t="n">
        <f si="0" t="shared"/>
        <v>3.0</v>
      </c>
      <c r="M12" s="193" t="n">
        <f si="0" t="shared"/>
        <v>8.0</v>
      </c>
      <c r="N12" s="194" t="n">
        <f si="0" t="shared"/>
        <v>0.0</v>
      </c>
      <c r="O12" s="194" t="n">
        <f si="0" t="shared"/>
        <v>6.0</v>
      </c>
      <c r="P12" s="52" t="n">
        <f si="0" t="shared"/>
        <v>14.0</v>
      </c>
      <c r="Q12" s="194" t="n">
        <f si="0" t="shared"/>
        <v>0.0</v>
      </c>
      <c r="R12" s="213" t="n">
        <f si="0" t="shared"/>
        <v>6.0</v>
      </c>
    </row>
    <row customFormat="1" r="13" s="40" spans="1:18" x14ac:dyDescent="0.25">
      <c r="A13" s="13" t="s">
        <v>147</v>
      </c>
      <c r="B13" s="347"/>
      <c r="C13" s="366" t="s">
        <v>35</v>
      </c>
      <c r="D13" s="245" t="s">
        <v>35</v>
      </c>
      <c r="E13" s="153" t="n">
        <v>0.0</v>
      </c>
      <c r="F13" s="154" t="n">
        <v>0.0</v>
      </c>
      <c r="G13" s="154" t="n">
        <v>0.0</v>
      </c>
      <c r="H13" s="154" t="n">
        <v>0.0</v>
      </c>
      <c r="I13" s="155" t="n">
        <v>0.0</v>
      </c>
      <c r="J13" s="114" t="n">
        <v>0.0</v>
      </c>
      <c r="K13" s="156" t="n">
        <v>0.0</v>
      </c>
      <c r="L13" s="157" t="n">
        <v>0.0</v>
      </c>
      <c r="M13" s="158" t="n">
        <v>0.0</v>
      </c>
      <c r="N13" s="159" t="n">
        <v>0.0</v>
      </c>
      <c r="O13" s="159" t="n">
        <v>0.0</v>
      </c>
      <c r="P13" s="62" t="n">
        <v>0.0</v>
      </c>
      <c r="Q13" s="159" t="n">
        <v>0.0</v>
      </c>
      <c r="R13" s="160" t="n">
        <v>0.0</v>
      </c>
    </row>
    <row customFormat="1" r="14" s="40" spans="1:18" x14ac:dyDescent="0.25">
      <c r="A14" s="13" t="s">
        <v>147</v>
      </c>
      <c r="B14" s="347"/>
      <c r="C14" s="367"/>
      <c r="D14" s="121" t="s">
        <v>75</v>
      </c>
      <c r="E14" s="122" t="n">
        <v>3.0</v>
      </c>
      <c r="F14" s="123" t="n">
        <v>0.0</v>
      </c>
      <c r="G14" s="123" t="n">
        <v>0.0</v>
      </c>
      <c r="H14" s="123" t="n">
        <v>0.0</v>
      </c>
      <c r="I14" s="124" t="n">
        <v>0.0</v>
      </c>
      <c r="J14" s="123" t="n">
        <v>3.0</v>
      </c>
      <c r="K14" s="125" t="n">
        <v>0.0</v>
      </c>
      <c r="L14" s="126" t="n">
        <v>0.0</v>
      </c>
      <c r="M14" s="127" t="n">
        <v>4.0</v>
      </c>
      <c r="N14" s="128" t="n">
        <v>0.0</v>
      </c>
      <c r="O14" s="128" t="n">
        <v>0.0</v>
      </c>
      <c r="P14" s="62" t="n">
        <v>4.0</v>
      </c>
      <c r="Q14" s="128" t="n">
        <v>0.0</v>
      </c>
      <c r="R14" s="130" t="n">
        <v>0.0</v>
      </c>
    </row>
    <row customFormat="1" ht="15.75" r="15" s="40" spans="1:18" thickBot="1" x14ac:dyDescent="0.3">
      <c r="A15" s="73"/>
      <c r="B15" s="347"/>
      <c r="C15" s="368"/>
      <c r="D15" s="131" t="s">
        <v>13</v>
      </c>
      <c r="E15" s="187" t="n">
        <f ref="E15:R15" si="1" t="shared">SUM(E13:E14)</f>
        <v>3.0</v>
      </c>
      <c r="F15" s="189" t="n">
        <f si="1" t="shared"/>
        <v>0.0</v>
      </c>
      <c r="G15" s="189" t="n">
        <f si="1" t="shared"/>
        <v>0.0</v>
      </c>
      <c r="H15" s="189" t="n">
        <f si="1" t="shared"/>
        <v>0.0</v>
      </c>
      <c r="I15" s="190" t="n">
        <f si="1" t="shared"/>
        <v>0.0</v>
      </c>
      <c r="J15" s="135" t="n">
        <f si="1" t="shared"/>
        <v>3.0</v>
      </c>
      <c r="K15" s="191" t="n">
        <f si="1" t="shared"/>
        <v>0.0</v>
      </c>
      <c r="L15" s="192" t="n">
        <f si="1" t="shared"/>
        <v>0.0</v>
      </c>
      <c r="M15" s="193" t="n">
        <f si="1" t="shared"/>
        <v>4.0</v>
      </c>
      <c r="N15" s="194" t="n">
        <f si="1" t="shared"/>
        <v>0.0</v>
      </c>
      <c r="O15" s="194" t="n">
        <f si="1" t="shared"/>
        <v>0.0</v>
      </c>
      <c r="P15" s="52" t="n">
        <f si="1" t="shared"/>
        <v>4.0</v>
      </c>
      <c r="Q15" s="194" t="n">
        <f si="1" t="shared"/>
        <v>0.0</v>
      </c>
      <c r="R15" s="213" t="n">
        <f si="1" t="shared"/>
        <v>0.0</v>
      </c>
    </row>
    <row customFormat="1" ht="15.75" r="16" s="40" spans="1:18" thickBot="1" x14ac:dyDescent="0.3">
      <c r="A16" s="13" t="s">
        <v>147</v>
      </c>
      <c r="B16" s="347"/>
      <c r="C16" s="199" t="s">
        <v>36</v>
      </c>
      <c r="D16" s="246" t="s">
        <v>36</v>
      </c>
      <c r="E16" s="235" t="n">
        <v>9.0</v>
      </c>
      <c r="F16" s="236" t="n">
        <v>0.0</v>
      </c>
      <c r="G16" s="236" t="n">
        <v>1.0</v>
      </c>
      <c r="H16" s="236" t="n">
        <v>1.0</v>
      </c>
      <c r="I16" s="237" t="n">
        <v>0.0</v>
      </c>
      <c r="J16" s="146" t="n">
        <v>10.0</v>
      </c>
      <c r="K16" s="239" t="n">
        <v>0.0</v>
      </c>
      <c r="L16" s="240" t="n">
        <v>1.0</v>
      </c>
      <c r="M16" s="241" t="n">
        <v>13.0</v>
      </c>
      <c r="N16" s="242" t="n">
        <v>0.0</v>
      </c>
      <c r="O16" s="242" t="n">
        <v>1.0</v>
      </c>
      <c r="P16" s="52" t="n">
        <v>14.0</v>
      </c>
      <c r="Q16" s="242" t="n">
        <v>0.0</v>
      </c>
      <c r="R16" s="243" t="n">
        <v>1.0</v>
      </c>
    </row>
    <row customFormat="1" ht="15.75" r="17" s="40" spans="1:18" thickBot="1" x14ac:dyDescent="0.3">
      <c r="A17" s="13" t="s">
        <v>147</v>
      </c>
      <c r="B17" s="347"/>
      <c r="C17" s="141" t="s">
        <v>31</v>
      </c>
      <c r="D17" s="215" t="s">
        <v>31</v>
      </c>
      <c r="E17" s="235" t="n">
        <v>2.0</v>
      </c>
      <c r="F17" s="236" t="n">
        <v>1.0</v>
      </c>
      <c r="G17" s="236" t="n">
        <v>2.0</v>
      </c>
      <c r="H17" s="236" t="n">
        <v>1.0</v>
      </c>
      <c r="I17" s="237" t="n">
        <v>1.0</v>
      </c>
      <c r="J17" s="146" t="n">
        <v>5.0</v>
      </c>
      <c r="K17" s="239" t="n">
        <v>2.0</v>
      </c>
      <c r="L17" s="240" t="n">
        <v>0.0</v>
      </c>
      <c r="M17" s="241" t="n">
        <v>4.0</v>
      </c>
      <c r="N17" s="242" t="n">
        <v>2.0</v>
      </c>
      <c r="O17" s="242" t="n">
        <v>3.0</v>
      </c>
      <c r="P17" s="52" t="n">
        <v>9.0</v>
      </c>
      <c r="Q17" s="242" t="n">
        <v>3.0</v>
      </c>
      <c r="R17" s="243" t="n">
        <v>0.0</v>
      </c>
    </row>
    <row customFormat="1" r="18" s="40" spans="1:18" x14ac:dyDescent="0.25">
      <c r="A18" s="13" t="s">
        <v>147</v>
      </c>
      <c r="B18" s="347"/>
      <c r="C18" s="366" t="s">
        <v>37</v>
      </c>
      <c r="D18" s="112" t="s">
        <v>76</v>
      </c>
      <c r="E18" s="153" t="n">
        <v>3.0</v>
      </c>
      <c r="F18" s="154" t="n">
        <v>0.0</v>
      </c>
      <c r="G18" s="154" t="n">
        <v>0.0</v>
      </c>
      <c r="H18" s="154" t="n">
        <v>0.0</v>
      </c>
      <c r="I18" s="155" t="n">
        <v>0.0</v>
      </c>
      <c r="J18" s="114" t="n">
        <v>3.0</v>
      </c>
      <c r="K18" s="156" t="n">
        <v>0.0</v>
      </c>
      <c r="L18" s="157" t="n">
        <v>0.0</v>
      </c>
      <c r="M18" s="158" t="n">
        <v>3.0</v>
      </c>
      <c r="N18" s="159" t="n">
        <v>0.0</v>
      </c>
      <c r="O18" s="159" t="n">
        <v>0.0</v>
      </c>
      <c r="P18" s="62" t="n">
        <v>3.0</v>
      </c>
      <c r="Q18" s="159" t="n">
        <v>0.0</v>
      </c>
      <c r="R18" s="160" t="n">
        <v>0.0</v>
      </c>
    </row>
    <row customFormat="1" r="19" s="40" spans="1:18" x14ac:dyDescent="0.25">
      <c r="A19" s="13" t="s">
        <v>147</v>
      </c>
      <c r="B19" s="347"/>
      <c r="C19" s="367"/>
      <c r="D19" s="212" t="s">
        <v>77</v>
      </c>
      <c r="E19" s="122" t="n">
        <v>0.0</v>
      </c>
      <c r="F19" s="123" t="n">
        <v>0.0</v>
      </c>
      <c r="G19" s="123" t="n">
        <v>0.0</v>
      </c>
      <c r="H19" s="123" t="n">
        <v>0.0</v>
      </c>
      <c r="I19" s="124" t="n">
        <v>0.0</v>
      </c>
      <c r="J19" s="123" t="n">
        <v>0.0</v>
      </c>
      <c r="K19" s="125" t="n">
        <v>0.0</v>
      </c>
      <c r="L19" s="126" t="n">
        <v>0.0</v>
      </c>
      <c r="M19" s="127" t="n">
        <v>0.0</v>
      </c>
      <c r="N19" s="128" t="n">
        <v>0.0</v>
      </c>
      <c r="O19" s="128" t="n">
        <v>0.0</v>
      </c>
      <c r="P19" s="62" t="n">
        <v>0.0</v>
      </c>
      <c r="Q19" s="128" t="n">
        <v>0.0</v>
      </c>
      <c r="R19" s="130" t="n">
        <v>0.0</v>
      </c>
    </row>
    <row customFormat="1" r="20" s="40" spans="1:18" x14ac:dyDescent="0.25">
      <c r="A20" s="13" t="s">
        <v>147</v>
      </c>
      <c r="B20" s="347"/>
      <c r="C20" s="367"/>
      <c r="D20" s="121" t="s">
        <v>37</v>
      </c>
      <c r="E20" s="122" t="n">
        <v>10.0</v>
      </c>
      <c r="F20" s="123" t="n">
        <v>0.0</v>
      </c>
      <c r="G20" s="123" t="n">
        <v>3.0</v>
      </c>
      <c r="H20" s="123" t="n">
        <v>3.0</v>
      </c>
      <c r="I20" s="124" t="n">
        <v>0.0</v>
      </c>
      <c r="J20" s="123" t="n">
        <v>13.0</v>
      </c>
      <c r="K20" s="125" t="n">
        <v>3.0</v>
      </c>
      <c r="L20" s="126" t="n">
        <v>2.0</v>
      </c>
      <c r="M20" s="127" t="n">
        <v>19.0</v>
      </c>
      <c r="N20" s="128" t="n">
        <v>0.0</v>
      </c>
      <c r="O20" s="128" t="n">
        <v>3.0</v>
      </c>
      <c r="P20" s="62" t="n">
        <v>22.0</v>
      </c>
      <c r="Q20" s="128" t="n">
        <v>3.0</v>
      </c>
      <c r="R20" s="130" t="n">
        <v>3.0</v>
      </c>
    </row>
    <row customFormat="1" ht="15.75" r="21" s="40" spans="1:18" thickBot="1" x14ac:dyDescent="0.3">
      <c r="B21" s="347"/>
      <c r="C21" s="367"/>
      <c r="D21" s="247" t="s">
        <v>13</v>
      </c>
      <c r="E21" s="132" t="n">
        <f ref="E21:R21" si="2" t="shared">SUM(E18:E20)</f>
        <v>13.0</v>
      </c>
      <c r="F21" s="133" t="n">
        <f si="2" t="shared"/>
        <v>0.0</v>
      </c>
      <c r="G21" s="133" t="n">
        <f si="2" t="shared"/>
        <v>3.0</v>
      </c>
      <c r="H21" s="133" t="n">
        <f si="2" t="shared"/>
        <v>3.0</v>
      </c>
      <c r="I21" s="134" t="n">
        <f si="2" t="shared"/>
        <v>0.0</v>
      </c>
      <c r="J21" s="133" t="n">
        <f si="2" t="shared"/>
        <v>16.0</v>
      </c>
      <c r="K21" s="136" t="n">
        <f si="2" t="shared"/>
        <v>3.0</v>
      </c>
      <c r="L21" s="137" t="n">
        <f si="2" t="shared"/>
        <v>2.0</v>
      </c>
      <c r="M21" s="138" t="n">
        <f si="2" t="shared"/>
        <v>22.0</v>
      </c>
      <c r="N21" s="139" t="n">
        <f si="2" t="shared"/>
        <v>0.0</v>
      </c>
      <c r="O21" s="139" t="n">
        <f si="2" t="shared"/>
        <v>3.0</v>
      </c>
      <c r="P21" s="102" t="n">
        <f si="2" t="shared"/>
        <v>25.0</v>
      </c>
      <c r="Q21" s="139" t="n">
        <f si="2" t="shared"/>
        <v>3.0</v>
      </c>
      <c r="R21" s="140" t="n">
        <f si="2" t="shared"/>
        <v>3.0</v>
      </c>
    </row>
    <row customFormat="1" customHeight="1" ht="16.5" r="22" s="40" spans="1:18" x14ac:dyDescent="0.25">
      <c r="B22" s="347"/>
      <c r="C22" s="371" t="s">
        <v>99</v>
      </c>
      <c r="D22" s="372"/>
      <c r="E22" s="162" t="n">
        <f ref="E22:R22" si="3" t="shared">E21+E17+E16+E15+E12+E9+E8</f>
        <v>42.0</v>
      </c>
      <c r="F22" s="105" t="n">
        <f si="3" t="shared"/>
        <v>1.0</v>
      </c>
      <c r="G22" s="105" t="n">
        <f si="3" t="shared"/>
        <v>10.0</v>
      </c>
      <c r="H22" s="105" t="n">
        <f si="3" t="shared"/>
        <v>7.0</v>
      </c>
      <c r="I22" s="105" t="n">
        <f si="3" t="shared"/>
        <v>3.0</v>
      </c>
      <c r="J22" s="105" t="n">
        <f si="3" t="shared"/>
        <v>53.0</v>
      </c>
      <c r="K22" s="105" t="n">
        <f si="3" t="shared"/>
        <v>5.0</v>
      </c>
      <c r="L22" s="163" t="n">
        <f si="3" t="shared"/>
        <v>7.0</v>
      </c>
      <c r="M22" s="162" t="n">
        <f si="3" t="shared"/>
        <v>62.0</v>
      </c>
      <c r="N22" s="105" t="n">
        <f si="3" t="shared"/>
        <v>2.0</v>
      </c>
      <c r="O22" s="105" t="n">
        <f si="3" t="shared"/>
        <v>15.0</v>
      </c>
      <c r="P22" s="105" t="n">
        <f si="3" t="shared"/>
        <v>79.0</v>
      </c>
      <c r="Q22" s="105" t="n">
        <f si="3" t="shared"/>
        <v>6.0</v>
      </c>
      <c r="R22" s="106" t="n">
        <f si="3" t="shared"/>
        <v>12.0</v>
      </c>
    </row>
    <row customFormat="1" ht="15.75" r="23" s="40" spans="1:18" thickBot="1" x14ac:dyDescent="0.3">
      <c r="B23" s="348"/>
      <c r="C23" s="369" t="s">
        <v>100</v>
      </c>
      <c r="D23" s="370"/>
      <c r="E23" s="274" t="n">
        <f>IF(ISERROR(E22/(E22+F22+G22)),0,(E22/(E22+F22+G22)))</f>
        <v>0.7924528301886793</v>
      </c>
      <c r="F23" s="275" t="n">
        <f>IF(ISERROR(F22/(E22+F22+G22)),0,(F22/(E22+F22+G22)))</f>
        <v>0.018867924528301886</v>
      </c>
      <c r="G23" s="276" t="n">
        <f>IF(1-E23-F23=1,IF(G22=0,0,1),1-E23-F23)</f>
        <v>0.18867924528301883</v>
      </c>
      <c r="H23" s="276" t="n">
        <f>IF(ISERROR(H22/G22),0,(H22/G22))</f>
        <v>0.7</v>
      </c>
      <c r="I23" s="276" t="n">
        <f>IF(1-H23=1,IF(I22=0,0,1),1-H23)</f>
        <v>0.30000000000000004</v>
      </c>
      <c r="J23" s="276"/>
      <c r="K23" s="276" t="n">
        <f>IF(ISERROR(K22/J22),0,K22/J22)</f>
        <v>0.09433962264150944</v>
      </c>
      <c r="L23" s="277" t="n">
        <f>IF(ISERROR(L22/J22),0,(L22/J22))</f>
        <v>0.1320754716981132</v>
      </c>
      <c r="M23" s="274" t="n">
        <f>IF(ISERROR(M22/P22),0,(M22/P22))</f>
        <v>0.7848101265822784</v>
      </c>
      <c r="N23" s="276" t="n">
        <f>IF(ISERROR(N22/P22),0,(N22/P22))</f>
        <v>0.02531645569620253</v>
      </c>
      <c r="O23" s="276" t="n">
        <f>IF(1-M23-N23=1,IF(O22=0,0,1),1-M23-N23)</f>
        <v>0.18987341772151903</v>
      </c>
      <c r="P23" s="276"/>
      <c r="Q23" s="276" t="n">
        <f>IF(ISERROR(Q22/P22),0,(Q22/P22))</f>
        <v>0.0759493670886076</v>
      </c>
      <c r="R23" s="278" t="n">
        <f>IF(ISERROR(R22/P22),0,(R22/P22))</f>
        <v>0.1518987341772152</v>
      </c>
    </row>
    <row customFormat="1" ht="15.75" r="24" s="248" spans="1:18" thickBot="1" x14ac:dyDescent="0.3">
      <c r="A24" s="248" t="s">
        <v>147</v>
      </c>
      <c r="B24" s="249"/>
      <c r="C24" s="250"/>
      <c r="D24" s="250"/>
      <c r="E24" s="251"/>
      <c r="F24" s="251"/>
      <c r="G24" s="251"/>
      <c r="H24" s="251"/>
      <c r="I24" s="251"/>
      <c r="J24" s="251"/>
      <c r="K24" s="251"/>
      <c r="L24" s="251"/>
      <c r="M24" s="251"/>
      <c r="N24" s="251"/>
      <c r="O24" s="251"/>
      <c r="P24" s="251"/>
      <c r="Q24" s="251"/>
      <c r="R24" s="251"/>
    </row>
    <row customFormat="1" ht="16.5" r="25" s="40" spans="1:18" thickBot="1" x14ac:dyDescent="0.3">
      <c r="B25" s="305" t="s">
        <v>135</v>
      </c>
      <c r="C25" s="306"/>
      <c r="D25" s="306"/>
      <c r="E25" s="306"/>
      <c r="F25" s="306"/>
      <c r="G25" s="306"/>
      <c r="H25" s="306"/>
      <c r="I25" s="266"/>
      <c r="J25" s="266"/>
      <c r="K25" s="267" t="s">
        <v>145</v>
      </c>
      <c r="L25" s="266"/>
      <c r="M25" s="266"/>
      <c r="N25" s="266"/>
      <c r="O25" s="41"/>
      <c r="P25" s="25" t="s">
        <v>105</v>
      </c>
      <c r="Q25" s="25"/>
      <c r="R25" s="26" t="s">
        <v>146</v>
      </c>
    </row>
    <row customFormat="1" ht="15.75" r="26" s="40" spans="1:18" thickBot="1" x14ac:dyDescent="0.3"/>
    <row customFormat="1" ht="15.75" r="27" s="40" spans="1:18" thickBot="1" x14ac:dyDescent="0.3">
      <c r="B27" s="334" t="s">
        <v>0</v>
      </c>
      <c r="C27" s="334" t="s">
        <v>97</v>
      </c>
      <c r="D27" s="334" t="s">
        <v>98</v>
      </c>
      <c r="E27" s="314" t="s">
        <v>120</v>
      </c>
      <c r="F27" s="314"/>
      <c r="G27" s="314"/>
      <c r="H27" s="314"/>
      <c r="I27" s="314"/>
      <c r="J27" s="314"/>
      <c r="K27" s="314"/>
      <c r="L27" s="314"/>
      <c r="M27" s="315" t="s">
        <v>131</v>
      </c>
      <c r="N27" s="314"/>
      <c r="O27" s="314"/>
      <c r="P27" s="314"/>
      <c r="Q27" s="314"/>
      <c r="R27" s="314"/>
    </row>
    <row customFormat="1" customHeight="1" ht="15" r="28" s="40" spans="1:18" x14ac:dyDescent="0.25">
      <c r="B28" s="335"/>
      <c r="C28" s="335"/>
      <c r="D28" s="335"/>
      <c r="E28" s="316" t="s">
        <v>1</v>
      </c>
      <c r="F28" s="317" t="s">
        <v>2</v>
      </c>
      <c r="G28" s="317" t="s">
        <v>3</v>
      </c>
      <c r="H28" s="307" t="s">
        <v>6</v>
      </c>
      <c r="I28" s="308"/>
      <c r="J28" s="337" t="s">
        <v>123</v>
      </c>
      <c r="K28" s="309" t="s">
        <v>6</v>
      </c>
      <c r="L28" s="310"/>
      <c r="M28" s="319" t="s">
        <v>1</v>
      </c>
      <c r="N28" s="317" t="s">
        <v>2</v>
      </c>
      <c r="O28" s="317" t="s">
        <v>3</v>
      </c>
      <c r="P28" s="337" t="s">
        <v>122</v>
      </c>
      <c r="Q28" s="309" t="s">
        <v>6</v>
      </c>
      <c r="R28" s="310"/>
    </row>
    <row customFormat="1" ht="96.75" r="29" s="40" spans="1:18" thickBot="1" x14ac:dyDescent="0.3">
      <c r="B29" s="335"/>
      <c r="C29" s="335"/>
      <c r="D29" s="335"/>
      <c r="E29" s="316"/>
      <c r="F29" s="317"/>
      <c r="G29" s="317"/>
      <c r="H29" s="27" t="s">
        <v>4</v>
      </c>
      <c r="I29" s="28" t="s">
        <v>5</v>
      </c>
      <c r="J29" s="338"/>
      <c r="K29" s="29" t="s">
        <v>7</v>
      </c>
      <c r="L29" s="30" t="s">
        <v>8</v>
      </c>
      <c r="M29" s="319"/>
      <c r="N29" s="317"/>
      <c r="O29" s="317"/>
      <c r="P29" s="338"/>
      <c r="Q29" s="29" t="s">
        <v>129</v>
      </c>
      <c r="R29" s="30" t="s">
        <v>130</v>
      </c>
    </row>
    <row customFormat="1" ht="15.75" r="30" s="40" spans="1:18" thickBot="1" x14ac:dyDescent="0.3">
      <c r="B30" s="336"/>
      <c r="C30" s="336"/>
      <c r="D30" s="336"/>
      <c r="E30" s="31">
        <v>1</v>
      </c>
      <c r="F30" s="32">
        <v>2</v>
      </c>
      <c r="G30" s="32">
        <v>3</v>
      </c>
      <c r="H30" s="32">
        <v>4</v>
      </c>
      <c r="I30" s="32">
        <v>5</v>
      </c>
      <c r="J30" s="32">
        <v>6</v>
      </c>
      <c r="K30" s="32">
        <v>7</v>
      </c>
      <c r="L30" s="33">
        <v>8</v>
      </c>
      <c r="M30" s="31">
        <v>9</v>
      </c>
      <c r="N30" s="32">
        <v>10</v>
      </c>
      <c r="O30" s="32">
        <v>11</v>
      </c>
      <c r="P30" s="32">
        <v>12</v>
      </c>
      <c r="Q30" s="32">
        <v>13</v>
      </c>
      <c r="R30" s="33">
        <v>14</v>
      </c>
    </row>
    <row customFormat="1" ht="15.75" r="31" s="40" spans="1:18" thickBot="1" x14ac:dyDescent="0.3">
      <c r="A31" s="13" t="s">
        <v>147</v>
      </c>
      <c r="B31" s="363" t="s">
        <v>30</v>
      </c>
      <c r="C31" s="233" t="s">
        <v>32</v>
      </c>
      <c r="D31" s="234" t="s">
        <v>32</v>
      </c>
      <c r="E31" s="235" t="n">
        <v>11.0</v>
      </c>
      <c r="F31" s="236" t="n">
        <v>3.0</v>
      </c>
      <c r="G31" s="236" t="n">
        <v>1.0</v>
      </c>
      <c r="H31" s="236" t="n">
        <v>1.0</v>
      </c>
      <c r="I31" s="237" t="n">
        <v>0.0</v>
      </c>
      <c r="J31" s="238" t="n">
        <v>15.0</v>
      </c>
      <c r="K31" s="239" t="n">
        <v>0.0</v>
      </c>
      <c r="L31" s="240" t="n">
        <v>1.0</v>
      </c>
      <c r="M31" s="241" t="n">
        <v>16.0</v>
      </c>
      <c r="N31" s="242" t="n">
        <v>3.0</v>
      </c>
      <c r="O31" s="242" t="n">
        <v>2.0</v>
      </c>
      <c r="P31" s="52" t="n">
        <v>21.0</v>
      </c>
      <c r="Q31" s="242" t="n">
        <v>0.0</v>
      </c>
      <c r="R31" s="243" t="n">
        <v>1.0</v>
      </c>
    </row>
    <row customFormat="1" ht="15.75" r="32" s="40" spans="1:18" thickBot="1" x14ac:dyDescent="0.3">
      <c r="A32" s="13" t="s">
        <v>147</v>
      </c>
      <c r="B32" s="347"/>
      <c r="C32" s="199" t="s">
        <v>33</v>
      </c>
      <c r="D32" s="142" t="s">
        <v>33</v>
      </c>
      <c r="E32" s="235" t="n">
        <v>19.0</v>
      </c>
      <c r="F32" s="236" t="n">
        <v>1.0</v>
      </c>
      <c r="G32" s="236" t="n">
        <v>4.0</v>
      </c>
      <c r="H32" s="236" t="n">
        <v>4.0</v>
      </c>
      <c r="I32" s="237" t="n">
        <v>0.0</v>
      </c>
      <c r="J32" s="146" t="n">
        <v>24.0</v>
      </c>
      <c r="K32" s="239" t="n">
        <v>4.0</v>
      </c>
      <c r="L32" s="240" t="n">
        <v>1.0</v>
      </c>
      <c r="M32" s="241" t="n">
        <v>25.0</v>
      </c>
      <c r="N32" s="242" t="n">
        <v>1.0</v>
      </c>
      <c r="O32" s="242" t="n">
        <v>6.0</v>
      </c>
      <c r="P32" s="52" t="n">
        <v>32.0</v>
      </c>
      <c r="Q32" s="242" t="n">
        <v>6.0</v>
      </c>
      <c r="R32" s="243" t="n">
        <v>1.0</v>
      </c>
    </row>
    <row customFormat="1" r="33" s="40" spans="1:18" x14ac:dyDescent="0.25">
      <c r="A33" s="13" t="s">
        <v>147</v>
      </c>
      <c r="B33" s="347"/>
      <c r="C33" s="341" t="s">
        <v>34</v>
      </c>
      <c r="D33" s="112" t="s">
        <v>34</v>
      </c>
      <c r="E33" s="153" t="n">
        <v>27.0</v>
      </c>
      <c r="F33" s="154" t="n">
        <v>3.0</v>
      </c>
      <c r="G33" s="154" t="n">
        <v>6.0</v>
      </c>
      <c r="H33" s="154" t="n">
        <v>5.0</v>
      </c>
      <c r="I33" s="155" t="n">
        <v>1.0</v>
      </c>
      <c r="J33" s="114" t="n">
        <v>36.0</v>
      </c>
      <c r="K33" s="156" t="n">
        <v>4.0</v>
      </c>
      <c r="L33" s="157" t="n">
        <v>4.0</v>
      </c>
      <c r="M33" s="158" t="n">
        <v>39.0</v>
      </c>
      <c r="N33" s="159" t="n">
        <v>5.0</v>
      </c>
      <c r="O33" s="159" t="n">
        <v>9.0</v>
      </c>
      <c r="P33" s="62" t="n">
        <v>53.0</v>
      </c>
      <c r="Q33" s="159" t="n">
        <v>5.0</v>
      </c>
      <c r="R33" s="160" t="n">
        <v>6.0</v>
      </c>
    </row>
    <row customFormat="1" r="34" s="40" spans="1:18" x14ac:dyDescent="0.25">
      <c r="A34" s="13" t="s">
        <v>147</v>
      </c>
      <c r="B34" s="347"/>
      <c r="C34" s="339"/>
      <c r="D34" s="121" t="s">
        <v>74</v>
      </c>
      <c r="E34" s="122" t="n">
        <v>4.0</v>
      </c>
      <c r="F34" s="123" t="n">
        <v>1.0</v>
      </c>
      <c r="G34" s="123" t="n">
        <v>0.0</v>
      </c>
      <c r="H34" s="123" t="n">
        <v>0.0</v>
      </c>
      <c r="I34" s="124" t="n">
        <v>0.0</v>
      </c>
      <c r="J34" s="244" t="n">
        <v>5.0</v>
      </c>
      <c r="K34" s="125" t="n">
        <v>0.0</v>
      </c>
      <c r="L34" s="126" t="n">
        <v>0.0</v>
      </c>
      <c r="M34" s="127" t="n">
        <v>6.0</v>
      </c>
      <c r="N34" s="128" t="n">
        <v>1.0</v>
      </c>
      <c r="O34" s="128" t="n">
        <v>0.0</v>
      </c>
      <c r="P34" s="62" t="n">
        <v>7.0</v>
      </c>
      <c r="Q34" s="128" t="n">
        <v>0.0</v>
      </c>
      <c r="R34" s="130" t="n">
        <v>0.0</v>
      </c>
    </row>
    <row customFormat="1" ht="15.75" r="35" s="40" spans="1:18" thickBot="1" x14ac:dyDescent="0.3">
      <c r="A35" s="73"/>
      <c r="B35" s="347"/>
      <c r="C35" s="340"/>
      <c r="D35" s="186" t="s">
        <v>13</v>
      </c>
      <c r="E35" s="187" t="n">
        <f ref="E35:R35" si="4" t="shared">SUM(E33:E34)</f>
        <v>31.0</v>
      </c>
      <c r="F35" s="189" t="n">
        <f si="4" t="shared"/>
        <v>4.0</v>
      </c>
      <c r="G35" s="189" t="n">
        <f si="4" t="shared"/>
        <v>6.0</v>
      </c>
      <c r="H35" s="189" t="n">
        <f si="4" t="shared"/>
        <v>5.0</v>
      </c>
      <c r="I35" s="190" t="n">
        <f si="4" t="shared"/>
        <v>1.0</v>
      </c>
      <c r="J35" s="135" t="n">
        <f si="4" t="shared"/>
        <v>41.0</v>
      </c>
      <c r="K35" s="191" t="n">
        <f si="4" t="shared"/>
        <v>4.0</v>
      </c>
      <c r="L35" s="192" t="n">
        <f si="4" t="shared"/>
        <v>4.0</v>
      </c>
      <c r="M35" s="193" t="n">
        <f si="4" t="shared"/>
        <v>45.0</v>
      </c>
      <c r="N35" s="194" t="n">
        <f si="4" t="shared"/>
        <v>6.0</v>
      </c>
      <c r="O35" s="194" t="n">
        <f si="4" t="shared"/>
        <v>9.0</v>
      </c>
      <c r="P35" s="52" t="n">
        <f si="4" t="shared"/>
        <v>60.0</v>
      </c>
      <c r="Q35" s="194" t="n">
        <f si="4" t="shared"/>
        <v>5.0</v>
      </c>
      <c r="R35" s="213" t="n">
        <f si="4" t="shared"/>
        <v>6.0</v>
      </c>
    </row>
    <row customFormat="1" r="36" s="40" spans="1:18" x14ac:dyDescent="0.25">
      <c r="A36" s="13" t="s">
        <v>147</v>
      </c>
      <c r="B36" s="347"/>
      <c r="C36" s="366" t="s">
        <v>35</v>
      </c>
      <c r="D36" s="245" t="s">
        <v>35</v>
      </c>
      <c r="E36" s="153" t="n">
        <v>13.0</v>
      </c>
      <c r="F36" s="154" t="n">
        <v>1.0</v>
      </c>
      <c r="G36" s="154" t="n">
        <v>0.0</v>
      </c>
      <c r="H36" s="154" t="n">
        <v>0.0</v>
      </c>
      <c r="I36" s="155" t="n">
        <v>0.0</v>
      </c>
      <c r="J36" s="114" t="n">
        <v>14.0</v>
      </c>
      <c r="K36" s="156" t="n">
        <v>0.0</v>
      </c>
      <c r="L36" s="157" t="n">
        <v>0.0</v>
      </c>
      <c r="M36" s="158" t="n">
        <v>22.0</v>
      </c>
      <c r="N36" s="159" t="n">
        <v>1.0</v>
      </c>
      <c r="O36" s="159" t="n">
        <v>0.0</v>
      </c>
      <c r="P36" s="62" t="n">
        <v>23.0</v>
      </c>
      <c r="Q36" s="159" t="n">
        <v>0.0</v>
      </c>
      <c r="R36" s="160" t="n">
        <v>0.0</v>
      </c>
    </row>
    <row customFormat="1" r="37" s="40" spans="1:18" x14ac:dyDescent="0.25">
      <c r="A37" s="13" t="s">
        <v>147</v>
      </c>
      <c r="B37" s="347"/>
      <c r="C37" s="367"/>
      <c r="D37" s="121" t="s">
        <v>75</v>
      </c>
      <c r="E37" s="122" t="n">
        <v>11.0</v>
      </c>
      <c r="F37" s="123" t="n">
        <v>1.0</v>
      </c>
      <c r="G37" s="123" t="n">
        <v>4.0</v>
      </c>
      <c r="H37" s="123" t="n">
        <v>3.0</v>
      </c>
      <c r="I37" s="124" t="n">
        <v>1.0</v>
      </c>
      <c r="J37" s="123" t="n">
        <v>16.0</v>
      </c>
      <c r="K37" s="125" t="n">
        <v>4.0</v>
      </c>
      <c r="L37" s="126" t="n">
        <v>1.0</v>
      </c>
      <c r="M37" s="127" t="n">
        <v>14.0</v>
      </c>
      <c r="N37" s="128" t="n">
        <v>2.0</v>
      </c>
      <c r="O37" s="128" t="n">
        <v>4.0</v>
      </c>
      <c r="P37" s="62" t="n">
        <v>20.0</v>
      </c>
      <c r="Q37" s="128" t="n">
        <v>5.0</v>
      </c>
      <c r="R37" s="130" t="n">
        <v>1.0</v>
      </c>
    </row>
    <row customFormat="1" ht="15.75" r="38" s="40" spans="1:18" thickBot="1" x14ac:dyDescent="0.3">
      <c r="A38" s="73"/>
      <c r="B38" s="347"/>
      <c r="C38" s="368"/>
      <c r="D38" s="131" t="s">
        <v>13</v>
      </c>
      <c r="E38" s="187" t="n">
        <f ref="E38:R38" si="5" t="shared">SUM(E36:E37)</f>
        <v>24.0</v>
      </c>
      <c r="F38" s="189" t="n">
        <f si="5" t="shared"/>
        <v>2.0</v>
      </c>
      <c r="G38" s="189" t="n">
        <f si="5" t="shared"/>
        <v>4.0</v>
      </c>
      <c r="H38" s="189" t="n">
        <f si="5" t="shared"/>
        <v>3.0</v>
      </c>
      <c r="I38" s="190" t="n">
        <f si="5" t="shared"/>
        <v>1.0</v>
      </c>
      <c r="J38" s="135" t="n">
        <f si="5" t="shared"/>
        <v>30.0</v>
      </c>
      <c r="K38" s="191" t="n">
        <f si="5" t="shared"/>
        <v>4.0</v>
      </c>
      <c r="L38" s="192" t="n">
        <f si="5" t="shared"/>
        <v>1.0</v>
      </c>
      <c r="M38" s="193" t="n">
        <f si="5" t="shared"/>
        <v>36.0</v>
      </c>
      <c r="N38" s="194" t="n">
        <f si="5" t="shared"/>
        <v>3.0</v>
      </c>
      <c r="O38" s="194" t="n">
        <f si="5" t="shared"/>
        <v>4.0</v>
      </c>
      <c r="P38" s="52" t="n">
        <f si="5" t="shared"/>
        <v>43.0</v>
      </c>
      <c r="Q38" s="194" t="n">
        <f si="5" t="shared"/>
        <v>5.0</v>
      </c>
      <c r="R38" s="213" t="n">
        <f si="5" t="shared"/>
        <v>1.0</v>
      </c>
    </row>
    <row customFormat="1" ht="15.75" r="39" s="40" spans="1:18" thickBot="1" x14ac:dyDescent="0.3">
      <c r="A39" s="13" t="s">
        <v>147</v>
      </c>
      <c r="B39" s="347"/>
      <c r="C39" s="199" t="s">
        <v>36</v>
      </c>
      <c r="D39" s="246" t="s">
        <v>36</v>
      </c>
      <c r="E39" s="235" t="n">
        <v>11.0</v>
      </c>
      <c r="F39" s="236" t="n">
        <v>5.0</v>
      </c>
      <c r="G39" s="236" t="n">
        <v>2.0</v>
      </c>
      <c r="H39" s="236" t="n">
        <v>1.0</v>
      </c>
      <c r="I39" s="237" t="n">
        <v>1.0</v>
      </c>
      <c r="J39" s="146" t="n">
        <v>18.0</v>
      </c>
      <c r="K39" s="239" t="n">
        <v>1.0</v>
      </c>
      <c r="L39" s="240" t="n">
        <v>2.0</v>
      </c>
      <c r="M39" s="241" t="n">
        <v>18.0</v>
      </c>
      <c r="N39" s="242" t="n">
        <v>5.0</v>
      </c>
      <c r="O39" s="242" t="n">
        <v>3.0</v>
      </c>
      <c r="P39" s="52" t="n">
        <v>26.0</v>
      </c>
      <c r="Q39" s="242" t="n">
        <v>2.0</v>
      </c>
      <c r="R39" s="243" t="n">
        <v>2.0</v>
      </c>
    </row>
    <row customFormat="1" ht="15.75" r="40" s="40" spans="1:18" thickBot="1" x14ac:dyDescent="0.3">
      <c r="A40" s="13" t="s">
        <v>147</v>
      </c>
      <c r="B40" s="347"/>
      <c r="C40" s="141" t="s">
        <v>31</v>
      </c>
      <c r="D40" s="215" t="s">
        <v>31</v>
      </c>
      <c r="E40" s="235" t="n">
        <v>25.0</v>
      </c>
      <c r="F40" s="236" t="n">
        <v>3.0</v>
      </c>
      <c r="G40" s="236" t="n">
        <v>5.0</v>
      </c>
      <c r="H40" s="236" t="n">
        <v>4.0</v>
      </c>
      <c r="I40" s="237" t="n">
        <v>1.0</v>
      </c>
      <c r="J40" s="146" t="n">
        <v>33.0</v>
      </c>
      <c r="K40" s="239" t="n">
        <v>3.0</v>
      </c>
      <c r="L40" s="240" t="n">
        <v>2.0</v>
      </c>
      <c r="M40" s="241" t="n">
        <v>43.0</v>
      </c>
      <c r="N40" s="242" t="n">
        <v>5.0</v>
      </c>
      <c r="O40" s="242" t="n">
        <v>9.0</v>
      </c>
      <c r="P40" s="52" t="n">
        <v>57.0</v>
      </c>
      <c r="Q40" s="242" t="n">
        <v>5.0</v>
      </c>
      <c r="R40" s="243" t="n">
        <v>4.0</v>
      </c>
    </row>
    <row customFormat="1" r="41" s="40" spans="1:18" x14ac:dyDescent="0.25">
      <c r="A41" s="13" t="s">
        <v>147</v>
      </c>
      <c r="B41" s="347"/>
      <c r="C41" s="366" t="s">
        <v>37</v>
      </c>
      <c r="D41" s="112" t="s">
        <v>76</v>
      </c>
      <c r="E41" s="153" t="n">
        <v>6.0</v>
      </c>
      <c r="F41" s="154" t="n">
        <v>1.0</v>
      </c>
      <c r="G41" s="154" t="n">
        <v>1.0</v>
      </c>
      <c r="H41" s="154" t="n">
        <v>0.0</v>
      </c>
      <c r="I41" s="155" t="n">
        <v>1.0</v>
      </c>
      <c r="J41" s="114" t="n">
        <v>8.0</v>
      </c>
      <c r="K41" s="156" t="n">
        <v>0.0</v>
      </c>
      <c r="L41" s="157" t="n">
        <v>1.0</v>
      </c>
      <c r="M41" s="158" t="n">
        <v>10.0</v>
      </c>
      <c r="N41" s="159" t="n">
        <v>1.0</v>
      </c>
      <c r="O41" s="159" t="n">
        <v>1.0</v>
      </c>
      <c r="P41" s="62" t="n">
        <v>12.0</v>
      </c>
      <c r="Q41" s="159" t="n">
        <v>0.0</v>
      </c>
      <c r="R41" s="160" t="n">
        <v>1.0</v>
      </c>
    </row>
    <row customFormat="1" r="42" s="40" spans="1:18" x14ac:dyDescent="0.25">
      <c r="A42" s="13" t="s">
        <v>147</v>
      </c>
      <c r="B42" s="347"/>
      <c r="C42" s="367"/>
      <c r="D42" s="212" t="s">
        <v>77</v>
      </c>
      <c r="E42" s="122" t="n">
        <v>4.0</v>
      </c>
      <c r="F42" s="123" t="n">
        <v>0.0</v>
      </c>
      <c r="G42" s="123" t="n">
        <v>0.0</v>
      </c>
      <c r="H42" s="123" t="n">
        <v>0.0</v>
      </c>
      <c r="I42" s="124" t="n">
        <v>0.0</v>
      </c>
      <c r="J42" s="123" t="n">
        <v>4.0</v>
      </c>
      <c r="K42" s="125" t="n">
        <v>0.0</v>
      </c>
      <c r="L42" s="126" t="n">
        <v>1.0</v>
      </c>
      <c r="M42" s="127" t="n">
        <v>5.0</v>
      </c>
      <c r="N42" s="128" t="n">
        <v>0.0</v>
      </c>
      <c r="O42" s="128" t="n">
        <v>0.0</v>
      </c>
      <c r="P42" s="62" t="n">
        <v>5.0</v>
      </c>
      <c r="Q42" s="128" t="n">
        <v>0.0</v>
      </c>
      <c r="R42" s="130" t="n">
        <v>1.0</v>
      </c>
    </row>
    <row customFormat="1" r="43" s="40" spans="1:18" x14ac:dyDescent="0.25">
      <c r="A43" s="13" t="s">
        <v>147</v>
      </c>
      <c r="B43" s="347"/>
      <c r="C43" s="367"/>
      <c r="D43" s="121" t="s">
        <v>37</v>
      </c>
      <c r="E43" s="122" t="n">
        <v>19.0</v>
      </c>
      <c r="F43" s="123" t="n">
        <v>3.0</v>
      </c>
      <c r="G43" s="123" t="n">
        <v>7.0</v>
      </c>
      <c r="H43" s="123" t="n">
        <v>7.0</v>
      </c>
      <c r="I43" s="124" t="n">
        <v>0.0</v>
      </c>
      <c r="J43" s="123" t="n">
        <v>29.0</v>
      </c>
      <c r="K43" s="125" t="n">
        <v>7.0</v>
      </c>
      <c r="L43" s="126" t="n">
        <v>1.0</v>
      </c>
      <c r="M43" s="127" t="n">
        <v>26.0</v>
      </c>
      <c r="N43" s="128" t="n">
        <v>3.0</v>
      </c>
      <c r="O43" s="128" t="n">
        <v>7.0</v>
      </c>
      <c r="P43" s="62" t="n">
        <v>36.0</v>
      </c>
      <c r="Q43" s="128" t="n">
        <v>7.0</v>
      </c>
      <c r="R43" s="130" t="n">
        <v>1.0</v>
      </c>
    </row>
    <row customFormat="1" ht="15.75" r="44" s="40" spans="1:18" thickBot="1" x14ac:dyDescent="0.3">
      <c r="B44" s="347"/>
      <c r="C44" s="367"/>
      <c r="D44" s="247" t="s">
        <v>13</v>
      </c>
      <c r="E44" s="132" t="n">
        <f ref="E44:R44" si="6" t="shared">SUM(E41:E43)</f>
        <v>29.0</v>
      </c>
      <c r="F44" s="133" t="n">
        <f si="6" t="shared"/>
        <v>4.0</v>
      </c>
      <c r="G44" s="133" t="n">
        <f si="6" t="shared"/>
        <v>8.0</v>
      </c>
      <c r="H44" s="133" t="n">
        <f si="6" t="shared"/>
        <v>7.0</v>
      </c>
      <c r="I44" s="134" t="n">
        <f si="6" t="shared"/>
        <v>1.0</v>
      </c>
      <c r="J44" s="133" t="n">
        <f si="6" t="shared"/>
        <v>41.0</v>
      </c>
      <c r="K44" s="136" t="n">
        <f si="6" t="shared"/>
        <v>7.0</v>
      </c>
      <c r="L44" s="137" t="n">
        <f si="6" t="shared"/>
        <v>3.0</v>
      </c>
      <c r="M44" s="138" t="n">
        <f si="6" t="shared"/>
        <v>41.0</v>
      </c>
      <c r="N44" s="139" t="n">
        <f si="6" t="shared"/>
        <v>4.0</v>
      </c>
      <c r="O44" s="139" t="n">
        <f si="6" t="shared"/>
        <v>8.0</v>
      </c>
      <c r="P44" s="102" t="n">
        <f si="6" t="shared"/>
        <v>53.0</v>
      </c>
      <c r="Q44" s="139" t="n">
        <f si="6" t="shared"/>
        <v>7.0</v>
      </c>
      <c r="R44" s="140" t="n">
        <f si="6" t="shared"/>
        <v>3.0</v>
      </c>
    </row>
    <row customFormat="1" r="45" s="40" spans="1:18" x14ac:dyDescent="0.25">
      <c r="B45" s="347"/>
      <c r="C45" s="371" t="s">
        <v>99</v>
      </c>
      <c r="D45" s="372"/>
      <c r="E45" s="162" t="n">
        <f ref="E45:R45" si="7" t="shared">E44+E40+E39+E38+E35+E32+E31</f>
        <v>150.0</v>
      </c>
      <c r="F45" s="105" t="n">
        <f si="7" t="shared"/>
        <v>22.0</v>
      </c>
      <c r="G45" s="105" t="n">
        <f si="7" t="shared"/>
        <v>30.0</v>
      </c>
      <c r="H45" s="105" t="n">
        <f si="7" t="shared"/>
        <v>25.0</v>
      </c>
      <c r="I45" s="105" t="n">
        <f si="7" t="shared"/>
        <v>5.0</v>
      </c>
      <c r="J45" s="105" t="n">
        <f si="7" t="shared"/>
        <v>202.0</v>
      </c>
      <c r="K45" s="105" t="n">
        <f si="7" t="shared"/>
        <v>23.0</v>
      </c>
      <c r="L45" s="163" t="n">
        <f si="7" t="shared"/>
        <v>14.0</v>
      </c>
      <c r="M45" s="162" t="n">
        <f si="7" t="shared"/>
        <v>224.0</v>
      </c>
      <c r="N45" s="105" t="n">
        <f si="7" t="shared"/>
        <v>27.0</v>
      </c>
      <c r="O45" s="105" t="n">
        <f si="7" t="shared"/>
        <v>41.0</v>
      </c>
      <c r="P45" s="105" t="n">
        <f si="7" t="shared"/>
        <v>292.0</v>
      </c>
      <c r="Q45" s="105" t="n">
        <f si="7" t="shared"/>
        <v>30.0</v>
      </c>
      <c r="R45" s="106" t="n">
        <f si="7" t="shared"/>
        <v>18.0</v>
      </c>
    </row>
    <row customFormat="1" ht="15.75" r="46" s="40" spans="1:18" thickBot="1" x14ac:dyDescent="0.3">
      <c r="B46" s="348"/>
      <c r="C46" s="369" t="s">
        <v>100</v>
      </c>
      <c r="D46" s="370"/>
      <c r="E46" s="274" t="n">
        <f>IF(ISERROR(E45/(E45+F45+G45)),0,(E45/(E45+F45+G45)))</f>
        <v>0.7425742574257426</v>
      </c>
      <c r="F46" s="275" t="n">
        <f>IF(ISERROR(F45/(E45+F45+G45)),0,(F45/(E45+F45+G45)))</f>
        <v>0.10891089108910891</v>
      </c>
      <c r="G46" s="276" t="n">
        <f>IF(1-E46-F46=1,IF(G45=0,0,1),1-E46-F46)</f>
        <v>0.14851485148514854</v>
      </c>
      <c r="H46" s="276" t="n">
        <f>IF(ISERROR(H45/G45),0,(H45/G45))</f>
        <v>0.8333333333333334</v>
      </c>
      <c r="I46" s="276" t="n">
        <f>IF(1-H46,IF(I45=0,0,1),1-H46)</f>
        <v>1.0</v>
      </c>
      <c r="J46" s="276"/>
      <c r="K46" s="276" t="n">
        <f>IF(ISERROR(K45/J45),0,(K45/J45))</f>
        <v>0.11386138613861387</v>
      </c>
      <c r="L46" s="277" t="n">
        <f>IF(ISERROR(L45/J45),0,(L45/J45))</f>
        <v>0.06930693069306931</v>
      </c>
      <c r="M46" s="274" t="n">
        <f>IF(ISERROR(M45/P45),0,(M45/P45))</f>
        <v>0.7671232876712328</v>
      </c>
      <c r="N46" s="276" t="n">
        <f>IF(ISERROR(N45/P45),0,(N45/P45))</f>
        <v>0.09246575342465753</v>
      </c>
      <c r="O46" s="276" t="n">
        <f>IF(1-M46-N46=1,IF(O45=0,0,1),1-M46-N46)</f>
        <v>0.14041095890410965</v>
      </c>
      <c r="P46" s="276"/>
      <c r="Q46" s="276" t="n">
        <f>IF(ISERROR(Q45/P45),0,(Q45/P45))</f>
        <v>0.10273972602739725</v>
      </c>
      <c r="R46" s="278" t="n">
        <f>IF(ISERROR(R45/P45),0,(R45/P45))</f>
        <v>0.06164383561643835</v>
      </c>
    </row>
    <row r="47" spans="1:18" x14ac:dyDescent="0.25">
      <c r="A47" t="s">
        <v>147</v>
      </c>
    </row>
  </sheetData>
  <sheetProtection autoFilter="0" deleteColumns="0" deleteRows="0" formatCells="0" formatColumns="0" formatRows="0" insertColumns="0" insertHyperlinks="0" insertRows="0" pivotTables="0" sort="0"/>
  <mergeCells count="46">
    <mergeCell ref="K28:L28"/>
    <mergeCell ref="M28:M29"/>
    <mergeCell ref="N28:N29"/>
    <mergeCell ref="B25:H25"/>
    <mergeCell ref="E28:E29"/>
    <mergeCell ref="F28:F29"/>
    <mergeCell ref="G28:G29"/>
    <mergeCell ref="H28:I28"/>
    <mergeCell ref="J28:J29"/>
    <mergeCell ref="B31:B46"/>
    <mergeCell ref="C33:C35"/>
    <mergeCell ref="C36:C38"/>
    <mergeCell ref="C41:C44"/>
    <mergeCell ref="C45:D45"/>
    <mergeCell ref="C46:D46"/>
    <mergeCell ref="O28:O29"/>
    <mergeCell ref="P28:P29"/>
    <mergeCell ref="Q28:R28"/>
    <mergeCell ref="B2:H2"/>
    <mergeCell ref="B27:B30"/>
    <mergeCell ref="C27:C30"/>
    <mergeCell ref="D27:D30"/>
    <mergeCell ref="E27:L27"/>
    <mergeCell ref="B4:B7"/>
    <mergeCell ref="J5:J6"/>
    <mergeCell ref="H5:I5"/>
    <mergeCell ref="C4:C7"/>
    <mergeCell ref="D4:D7"/>
    <mergeCell ref="E4:L4"/>
    <mergeCell ref="E5:E6"/>
    <mergeCell ref="M27:R27"/>
    <mergeCell ref="F5:F6"/>
    <mergeCell ref="G5:G6"/>
    <mergeCell ref="C22:D22"/>
    <mergeCell ref="M4:R4"/>
    <mergeCell ref="K5:L5"/>
    <mergeCell ref="M5:M6"/>
    <mergeCell ref="N5:N6"/>
    <mergeCell ref="O5:O6"/>
    <mergeCell ref="P5:P6"/>
    <mergeCell ref="Q5:R5"/>
    <mergeCell ref="B8:B23"/>
    <mergeCell ref="C23:D23"/>
    <mergeCell ref="C10:C12"/>
    <mergeCell ref="C13:C15"/>
    <mergeCell ref="C18:C21"/>
  </mergeCells>
  <pageMargins bottom="0.31496062992125984" footer="0.23622047244094491" header="0" left="0.19685039370078741" right="0.19685039370078741" top="0.31496062992125984"/>
  <pageSetup fitToHeight="0" orientation="landscape" paperSize="9" r:id="rId1" scale="72"/>
  <headerFooter>
    <oddFooter>&amp;R&amp;8Page &amp;P of &amp;N</oddFooter>
  </headerFooter>
  <rowBreaks count="1" manualBreakCount="1">
    <brk id="23" man="1" max="16383"/>
  </rowBreaks>
</worksheet>
</file>

<file path=xl/worksheets/sheet10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B1:R50"/>
  <sheetViews>
    <sheetView workbookViewId="0" zoomScaleNormal="100" tabSelected="false">
      <selection activeCell="C8" sqref="C8"/>
    </sheetView>
  </sheetViews>
  <sheetFormatPr defaultRowHeight="15" x14ac:dyDescent="0.25"/>
  <cols>
    <col min="1" max="1" customWidth="true" style="11" width="5.140625" collapsed="false"/>
    <col min="2" max="2" customWidth="true" style="11" width="21.85546875" collapsed="false"/>
    <col min="3" max="5" customWidth="true" style="11" width="8.0" collapsed="false"/>
    <col min="6" max="6" customWidth="true" style="11" width="8.7109375" collapsed="false"/>
    <col min="7" max="7" customWidth="true" style="11" width="10.42578125" collapsed="false"/>
    <col min="8" max="8" customWidth="true" style="11" width="6.42578125" collapsed="false"/>
    <col min="9" max="9" customWidth="true" style="11" width="15.85546875" collapsed="false"/>
    <col min="10" max="10" customWidth="true" style="11" width="14.85546875" collapsed="false"/>
    <col min="11" max="13" customWidth="true" style="11" width="8.0" collapsed="false"/>
    <col min="14" max="14" customWidth="true" style="11" width="6.0" collapsed="false"/>
    <col min="15" max="15" customWidth="true" style="11" width="15.140625" collapsed="false"/>
    <col min="16" max="16" customWidth="true" style="11" width="15.5703125" collapsed="false"/>
    <col min="17" max="16384" style="11" width="9.140625" collapsed="false"/>
  </cols>
  <sheetData>
    <row customFormat="1" ht="15.75" r="1" s="22" spans="2:16" thickBot="1" x14ac:dyDescent="0.3"/>
    <row customFormat="1" customHeight="1" ht="27" r="2" s="22" spans="2:16" thickBot="1" x14ac:dyDescent="0.3">
      <c r="B2" s="305" t="s">
        <v>124</v>
      </c>
      <c r="C2" s="306"/>
      <c r="D2" s="306"/>
      <c r="E2" s="306"/>
      <c r="F2" s="306"/>
      <c r="G2" s="306"/>
      <c r="H2" s="306"/>
      <c r="I2" s="23" t="s">
        <v>145</v>
      </c>
      <c r="J2" s="23"/>
      <c r="K2" s="23"/>
      <c r="L2" s="23"/>
      <c r="M2" s="25"/>
      <c r="N2" s="25" t="s">
        <v>105</v>
      </c>
      <c r="O2" s="25"/>
      <c r="P2" s="26" t="s">
        <v>146</v>
      </c>
    </row>
    <row customFormat="1" ht="15.75" r="3" s="22" spans="2:16" thickBot="1" x14ac:dyDescent="0.3"/>
    <row customFormat="1" customHeight="1" ht="15" r="4" s="22" spans="2:16" thickBot="1" x14ac:dyDescent="0.3">
      <c r="B4" s="311" t="s">
        <v>0</v>
      </c>
      <c r="C4" s="314" t="s">
        <v>118</v>
      </c>
      <c r="D4" s="314"/>
      <c r="E4" s="314"/>
      <c r="F4" s="314"/>
      <c r="G4" s="314"/>
      <c r="H4" s="314"/>
      <c r="I4" s="314"/>
      <c r="J4" s="314"/>
      <c r="K4" s="315" t="s">
        <v>119</v>
      </c>
      <c r="L4" s="314"/>
      <c r="M4" s="314"/>
      <c r="N4" s="314"/>
      <c r="O4" s="314"/>
      <c r="P4" s="314"/>
    </row>
    <row customFormat="1" customHeight="1" ht="15" r="5" s="22" spans="2:16" x14ac:dyDescent="0.25">
      <c r="B5" s="312"/>
      <c r="C5" s="316" t="s">
        <v>1</v>
      </c>
      <c r="D5" s="317" t="s">
        <v>2</v>
      </c>
      <c r="E5" s="317" t="s">
        <v>3</v>
      </c>
      <c r="F5" s="307" t="s">
        <v>6</v>
      </c>
      <c r="G5" s="308"/>
      <c r="H5" s="337" t="s">
        <v>125</v>
      </c>
      <c r="I5" s="309" t="s">
        <v>6</v>
      </c>
      <c r="J5" s="310"/>
      <c r="K5" s="319" t="s">
        <v>1</v>
      </c>
      <c r="L5" s="317" t="s">
        <v>2</v>
      </c>
      <c r="M5" s="317" t="s">
        <v>3</v>
      </c>
      <c r="N5" s="337" t="s">
        <v>122</v>
      </c>
      <c r="O5" s="309" t="s">
        <v>6</v>
      </c>
      <c r="P5" s="310"/>
    </row>
    <row customFormat="1" customHeight="1" ht="96" r="6" s="22" spans="2:16" thickBot="1" x14ac:dyDescent="0.3">
      <c r="B6" s="312"/>
      <c r="C6" s="316"/>
      <c r="D6" s="317"/>
      <c r="E6" s="317"/>
      <c r="F6" s="27" t="s">
        <v>4</v>
      </c>
      <c r="G6" s="28" t="s">
        <v>5</v>
      </c>
      <c r="H6" s="338"/>
      <c r="I6" s="29" t="s">
        <v>7</v>
      </c>
      <c r="J6" s="30" t="s">
        <v>8</v>
      </c>
      <c r="K6" s="319"/>
      <c r="L6" s="317"/>
      <c r="M6" s="317"/>
      <c r="N6" s="338"/>
      <c r="O6" s="29" t="s">
        <v>127</v>
      </c>
      <c r="P6" s="30" t="s">
        <v>128</v>
      </c>
    </row>
    <row customFormat="1" ht="15.75" r="7" s="22" spans="2:16" thickBot="1" x14ac:dyDescent="0.3">
      <c r="B7" s="313"/>
      <c r="C7" s="31">
        <v>1</v>
      </c>
      <c r="D7" s="32">
        <v>2</v>
      </c>
      <c r="E7" s="32">
        <v>3</v>
      </c>
      <c r="F7" s="32">
        <v>4</v>
      </c>
      <c r="G7" s="32">
        <v>5</v>
      </c>
      <c r="H7" s="32">
        <v>6</v>
      </c>
      <c r="I7" s="32">
        <v>7</v>
      </c>
      <c r="J7" s="33">
        <v>8</v>
      </c>
      <c r="K7" s="31">
        <v>9</v>
      </c>
      <c r="L7" s="32">
        <v>10</v>
      </c>
      <c r="M7" s="32">
        <v>11</v>
      </c>
      <c r="N7" s="32">
        <v>12</v>
      </c>
      <c r="O7" s="32">
        <v>13</v>
      </c>
      <c r="P7" s="33">
        <v>14</v>
      </c>
    </row>
    <row customFormat="1" ht="15.75" r="8" s="22" spans="2:16" x14ac:dyDescent="0.25">
      <c r="B8" s="14" t="s">
        <v>107</v>
      </c>
      <c r="C8" s="252" t="n">
        <f>'Banskobystrický kraj'!E24</f>
        <v>54.0</v>
      </c>
      <c r="D8" s="253" t="n">
        <f>'Banskobystrický kraj'!F24</f>
        <v>10.0</v>
      </c>
      <c r="E8" s="253" t="n">
        <f>'Banskobystrický kraj'!G24</f>
        <v>7.0</v>
      </c>
      <c r="F8" s="253" t="n">
        <f>'Banskobystrický kraj'!H24</f>
        <v>4.0</v>
      </c>
      <c r="G8" s="253" t="n">
        <f>'Banskobystrický kraj'!I24</f>
        <v>3.0</v>
      </c>
      <c r="H8" s="253" t="n">
        <f>'Banskobystrický kraj'!J24</f>
        <v>71.0</v>
      </c>
      <c r="I8" s="253" t="n">
        <f>'Banskobystrický kraj'!K24</f>
        <v>4.0</v>
      </c>
      <c r="J8" s="254" t="n">
        <f>'Banskobystrický kraj'!L24</f>
        <v>6.0</v>
      </c>
      <c r="K8" s="255" t="n">
        <f>'Banskobystrický kraj'!M24</f>
        <v>83.0</v>
      </c>
      <c r="L8" s="253" t="n">
        <f>'Banskobystrický kraj'!N24</f>
        <v>11.0</v>
      </c>
      <c r="M8" s="253" t="n">
        <f>'Banskobystrický kraj'!O24</f>
        <v>9.0</v>
      </c>
      <c r="N8" s="253" t="n">
        <f>'Banskobystrický kraj'!P24</f>
        <v>103.0</v>
      </c>
      <c r="O8" s="253" t="n">
        <f>'Banskobystrický kraj'!Q24</f>
        <v>5.0</v>
      </c>
      <c r="P8" s="254" t="n">
        <f>'Banskobystrický kraj'!R24</f>
        <v>8.0</v>
      </c>
    </row>
    <row customFormat="1" ht="15.75" r="9" s="22" spans="2:16" x14ac:dyDescent="0.25">
      <c r="B9" s="17" t="s">
        <v>100</v>
      </c>
      <c r="C9" s="280" t="n">
        <f>'Banskobystrický kraj'!E25</f>
        <v>0.7605633802816901</v>
      </c>
      <c r="D9" s="281" t="n">
        <f>'Banskobystrický kraj'!F25</f>
        <v>0.14084507042253522</v>
      </c>
      <c r="E9" s="281" t="n">
        <f>'Banskobystrický kraj'!G25</f>
        <v>0.09859154929577466</v>
      </c>
      <c r="F9" s="281" t="n">
        <f>'Banskobystrický kraj'!H25</f>
        <v>0.5714285714285714</v>
      </c>
      <c r="G9" s="281" t="n">
        <f>'Banskobystrický kraj'!I25</f>
        <v>0.4285714285714286</v>
      </c>
      <c r="H9" s="281"/>
      <c r="I9" s="281" t="n">
        <f>'Banskobystrický kraj'!K25</f>
        <v>0.056338028169014086</v>
      </c>
      <c r="J9" s="282" t="n">
        <f>'Banskobystrický kraj'!L25</f>
        <v>0.08450704225352113</v>
      </c>
      <c r="K9" s="283" t="n">
        <f>'Banskobystrický kraj'!M25</f>
        <v>0.8058252427184466</v>
      </c>
      <c r="L9" s="281" t="n">
        <f>'Banskobystrický kraj'!N25</f>
        <v>0.10679611650485436</v>
      </c>
      <c r="M9" s="281" t="n">
        <f>'Banskobystrický kraj'!O25</f>
        <v>0.08737864077669906</v>
      </c>
      <c r="N9" s="281"/>
      <c r="O9" s="281" t="n">
        <f>'Banskobystrický kraj'!Q25</f>
        <v>0.04854368932038835</v>
      </c>
      <c r="P9" s="282" t="n">
        <f>'Banskobystrický kraj'!R25</f>
        <v>0.07766990291262135</v>
      </c>
    </row>
    <row customFormat="1" ht="15.75" r="10" s="22" spans="2:16" x14ac:dyDescent="0.25">
      <c r="B10" s="15" t="s">
        <v>108</v>
      </c>
      <c r="C10" s="256" t="n">
        <f>'Bratislavský kraj'!E18</f>
        <v>41.0</v>
      </c>
      <c r="D10" s="257" t="n">
        <f>'Bratislavský kraj'!F18</f>
        <v>0.0</v>
      </c>
      <c r="E10" s="257" t="n">
        <f>'Bratislavský kraj'!G18</f>
        <v>10.0</v>
      </c>
      <c r="F10" s="257" t="n">
        <f>'Bratislavský kraj'!H18</f>
        <v>9.0</v>
      </c>
      <c r="G10" s="257" t="n">
        <f>'Bratislavský kraj'!I18</f>
        <v>1.0</v>
      </c>
      <c r="H10" s="257" t="n">
        <f>'Bratislavský kraj'!J18</f>
        <v>51.0</v>
      </c>
      <c r="I10" s="257" t="n">
        <f>'Bratislavský kraj'!K18</f>
        <v>8.0</v>
      </c>
      <c r="J10" s="258" t="n">
        <f>'Bratislavský kraj'!L18</f>
        <v>3.0</v>
      </c>
      <c r="K10" s="259" t="n">
        <f>'Bratislavský kraj'!M18</f>
        <v>58.0</v>
      </c>
      <c r="L10" s="257" t="n">
        <f>'Bratislavský kraj'!N18</f>
        <v>0.0</v>
      </c>
      <c r="M10" s="257" t="n">
        <f>'Bratislavský kraj'!O18</f>
        <v>15.0</v>
      </c>
      <c r="N10" s="257" t="n">
        <f>'Bratislavský kraj'!P18</f>
        <v>73.0</v>
      </c>
      <c r="O10" s="257" t="n">
        <f>'Bratislavský kraj'!Q18</f>
        <v>12.0</v>
      </c>
      <c r="P10" s="258" t="n">
        <f>'Bratislavský kraj'!R18</f>
        <v>5.0</v>
      </c>
    </row>
    <row customFormat="1" ht="15.75" r="11" s="22" spans="2:16" x14ac:dyDescent="0.25">
      <c r="B11" s="18" t="s">
        <v>100</v>
      </c>
      <c r="C11" s="284" t="n">
        <f>'Bratislavský kraj'!E19</f>
        <v>0.803921568627451</v>
      </c>
      <c r="D11" s="285" t="n">
        <f>'Bratislavský kraj'!F19</f>
        <v>0.0</v>
      </c>
      <c r="E11" s="285" t="n">
        <f>'Bratislavský kraj'!G19</f>
        <v>0.196078431372549</v>
      </c>
      <c r="F11" s="285" t="n">
        <f>'Bratislavský kraj'!H19</f>
        <v>0.9</v>
      </c>
      <c r="G11" s="285" t="n">
        <f>'Bratislavský kraj'!I19</f>
        <v>0.09999999999999998</v>
      </c>
      <c r="H11" s="285"/>
      <c r="I11" s="285" t="n">
        <f>'Bratislavský kraj'!K19</f>
        <v>0.1568627450980392</v>
      </c>
      <c r="J11" s="286" t="n">
        <f>'Bratislavský kraj'!L19</f>
        <v>0.058823529411764705</v>
      </c>
      <c r="K11" s="287" t="n">
        <f>'Bratislavský kraj'!M19</f>
        <v>0.7945205479452054</v>
      </c>
      <c r="L11" s="285" t="n">
        <f>'Bratislavský kraj'!N19</f>
        <v>0.0</v>
      </c>
      <c r="M11" s="285" t="n">
        <f>'Bratislavský kraj'!O19</f>
        <v>0.20547945205479456</v>
      </c>
      <c r="N11" s="285"/>
      <c r="O11" s="285" t="n">
        <f>'Bratislavský kraj'!Q19</f>
        <v>0.1643835616438356</v>
      </c>
      <c r="P11" s="286" t="n">
        <f>'Bratislavský kraj'!R19</f>
        <v>0.0684931506849315</v>
      </c>
    </row>
    <row customFormat="1" ht="15.75" r="12" s="22" spans="2:16" x14ac:dyDescent="0.25">
      <c r="B12" s="15" t="s">
        <v>109</v>
      </c>
      <c r="C12" s="256" t="n">
        <f>'Košický kraj'!E22</f>
        <v>35.0</v>
      </c>
      <c r="D12" s="257" t="n">
        <f>'Košický kraj'!F22</f>
        <v>5.0</v>
      </c>
      <c r="E12" s="257" t="n">
        <f>'Košický kraj'!G22</f>
        <v>6.0</v>
      </c>
      <c r="F12" s="257" t="n">
        <f>'Košický kraj'!H22</f>
        <v>6.0</v>
      </c>
      <c r="G12" s="257" t="n">
        <f>'Košický kraj'!I22</f>
        <v>0.0</v>
      </c>
      <c r="H12" s="257" t="n">
        <f>'Košický kraj'!J22</f>
        <v>46.0</v>
      </c>
      <c r="I12" s="257" t="n">
        <f>'Košický kraj'!K22</f>
        <v>7.0</v>
      </c>
      <c r="J12" s="258" t="n">
        <f>'Košický kraj'!L22</f>
        <v>1.0</v>
      </c>
      <c r="K12" s="259" t="n">
        <f>'Košický kraj'!M22</f>
        <v>53.0</v>
      </c>
      <c r="L12" s="257" t="n">
        <f>'Košický kraj'!N22</f>
        <v>6.0</v>
      </c>
      <c r="M12" s="257" t="n">
        <f>'Košický kraj'!O22</f>
        <v>8.0</v>
      </c>
      <c r="N12" s="257" t="n">
        <f>'Košický kraj'!P22</f>
        <v>67.0</v>
      </c>
      <c r="O12" s="257" t="n">
        <f>'Košický kraj'!Q22</f>
        <v>9.0</v>
      </c>
      <c r="P12" s="258" t="n">
        <f>'Košický kraj'!R22</f>
        <v>1.0</v>
      </c>
    </row>
    <row customFormat="1" ht="15.75" r="13" s="22" spans="2:16" x14ac:dyDescent="0.25">
      <c r="B13" s="18" t="s">
        <v>100</v>
      </c>
      <c r="C13" s="284" t="n">
        <f>'Košický kraj'!E23</f>
        <v>0.7608695652173914</v>
      </c>
      <c r="D13" s="285" t="n">
        <f>'Košický kraj'!F23</f>
        <v>0.10869565217391304</v>
      </c>
      <c r="E13" s="285" t="n">
        <f>'Košický kraj'!G23</f>
        <v>0.13043478260869562</v>
      </c>
      <c r="F13" s="285" t="n">
        <f>'Košický kraj'!H23</f>
        <v>1.0</v>
      </c>
      <c r="G13" s="285" t="n">
        <f>'Košický kraj'!I23</f>
        <v>0.0</v>
      </c>
      <c r="H13" s="285"/>
      <c r="I13" s="285" t="n">
        <f>'Košický kraj'!K23</f>
        <v>0.15217391304347827</v>
      </c>
      <c r="J13" s="286" t="n">
        <f>'Košický kraj'!L23</f>
        <v>0.021739130434782608</v>
      </c>
      <c r="K13" s="287" t="n">
        <f>'Košický kraj'!M23</f>
        <v>0.7910447761194029</v>
      </c>
      <c r="L13" s="285" t="n">
        <f>'Košický kraj'!N23</f>
        <v>0.08955223880597014</v>
      </c>
      <c r="M13" s="285" t="n">
        <f>'Košický kraj'!O23</f>
        <v>0.11940298507462692</v>
      </c>
      <c r="N13" s="285"/>
      <c r="O13" s="285" t="n">
        <f>'Košický kraj'!Q23</f>
        <v>0.13432835820895522</v>
      </c>
      <c r="P13" s="286" t="n">
        <f>'Košický kraj'!R23</f>
        <v>0.014925373134328358</v>
      </c>
    </row>
    <row customFormat="1" ht="15.75" r="14" s="22" spans="2:16" x14ac:dyDescent="0.25">
      <c r="B14" s="15" t="s">
        <v>110</v>
      </c>
      <c r="C14" s="256" t="n">
        <f>'Nitrianský kraj'!E17</f>
        <v>52.0</v>
      </c>
      <c r="D14" s="257" t="n">
        <f>'Nitrianský kraj'!F17</f>
        <v>12.0</v>
      </c>
      <c r="E14" s="257" t="n">
        <f>'Nitrianský kraj'!G17</f>
        <v>5.0</v>
      </c>
      <c r="F14" s="257" t="n">
        <f>'Nitrianský kraj'!H17</f>
        <v>5.0</v>
      </c>
      <c r="G14" s="257" t="n">
        <f>'Nitrianský kraj'!I17</f>
        <v>0.0</v>
      </c>
      <c r="H14" s="257" t="n">
        <f>'Nitrianský kraj'!J17</f>
        <v>69.0</v>
      </c>
      <c r="I14" s="257" t="n">
        <f>'Nitrianský kraj'!K17</f>
        <v>4.0</v>
      </c>
      <c r="J14" s="258" t="n">
        <f>'Nitrianský kraj'!L17</f>
        <v>3.0</v>
      </c>
      <c r="K14" s="259" t="n">
        <f>'Nitrianský kraj'!M17</f>
        <v>63.0</v>
      </c>
      <c r="L14" s="257" t="n">
        <f>'Nitrianský kraj'!N17</f>
        <v>17.0</v>
      </c>
      <c r="M14" s="257" t="n">
        <f>'Nitrianský kraj'!O17</f>
        <v>6.0</v>
      </c>
      <c r="N14" s="257" t="n">
        <f>'Nitrianský kraj'!P17</f>
        <v>86.0</v>
      </c>
      <c r="O14" s="257" t="n">
        <f>'Nitrianský kraj'!Q17</f>
        <v>5.0</v>
      </c>
      <c r="P14" s="258" t="n">
        <f>'Nitrianský kraj'!R17</f>
        <v>3.0</v>
      </c>
    </row>
    <row customFormat="1" ht="15.75" r="15" s="22" spans="2:16" x14ac:dyDescent="0.25">
      <c r="B15" s="18" t="s">
        <v>100</v>
      </c>
      <c r="C15" s="284" t="n">
        <f>'Nitrianský kraj'!E18</f>
        <v>0.7536231884057971</v>
      </c>
      <c r="D15" s="285" t="n">
        <f>'Nitrianský kraj'!F18</f>
        <v>0.17391304347826086</v>
      </c>
      <c r="E15" s="285" t="n">
        <f>'Nitrianský kraj'!G18</f>
        <v>0.07246376811594202</v>
      </c>
      <c r="F15" s="285" t="n">
        <f>'Nitrianský kraj'!H18</f>
        <v>1.0</v>
      </c>
      <c r="G15" s="285" t="n">
        <f>'Nitrianský kraj'!I18</f>
        <v>0.0</v>
      </c>
      <c r="H15" s="285"/>
      <c r="I15" s="285" t="n">
        <f>'Nitrianský kraj'!K18</f>
        <v>0.057971014492753624</v>
      </c>
      <c r="J15" s="286" t="n">
        <f>'Nitrianský kraj'!L18</f>
        <v>0.043478260869565216</v>
      </c>
      <c r="K15" s="287" t="n">
        <f>'Nitrianský kraj'!M18</f>
        <v>0.7325581395348837</v>
      </c>
      <c r="L15" s="285" t="n">
        <f>'Nitrianský kraj'!N18</f>
        <v>0.19767441860465115</v>
      </c>
      <c r="M15" s="285" t="n">
        <f>'Nitrianský kraj'!O18</f>
        <v>0.06976744186046516</v>
      </c>
      <c r="N15" s="285"/>
      <c r="O15" s="285" t="n">
        <f>'Nitrianský kraj'!Q18</f>
        <v>0.05813953488372093</v>
      </c>
      <c r="P15" s="286" t="n">
        <f>'Nitrianský kraj'!R18</f>
        <v>0.03488372093023256</v>
      </c>
    </row>
    <row customFormat="1" ht="15.75" r="16" s="22" spans="2:16" x14ac:dyDescent="0.25">
      <c r="B16" s="15" t="s">
        <v>111</v>
      </c>
      <c r="C16" s="256" t="n">
        <f>'Prešovský kraj'!E26</f>
        <v>47.0</v>
      </c>
      <c r="D16" s="257" t="n">
        <f>'Prešovský kraj'!F26</f>
        <v>9.0</v>
      </c>
      <c r="E16" s="257" t="n">
        <f>'Prešovský kraj'!G26</f>
        <v>8.0</v>
      </c>
      <c r="F16" s="257" t="n">
        <f>'Prešovský kraj'!H26</f>
        <v>6.0</v>
      </c>
      <c r="G16" s="257" t="n">
        <f>'Prešovský kraj'!I26</f>
        <v>2.0</v>
      </c>
      <c r="H16" s="257" t="n">
        <f>'Prešovský kraj'!J26</f>
        <v>64.0</v>
      </c>
      <c r="I16" s="257" t="n">
        <f>'Prešovský kraj'!K26</f>
        <v>6.0</v>
      </c>
      <c r="J16" s="258" t="n">
        <f>'Prešovský kraj'!L26</f>
        <v>2.0</v>
      </c>
      <c r="K16" s="259" t="n">
        <f>'Prešovský kraj'!M26</f>
        <v>76.0</v>
      </c>
      <c r="L16" s="257" t="n">
        <f>'Prešovský kraj'!N26</f>
        <v>12.0</v>
      </c>
      <c r="M16" s="257" t="n">
        <f>'Prešovský kraj'!O26</f>
        <v>13.0</v>
      </c>
      <c r="N16" s="257" t="n">
        <f>'Prešovský kraj'!P26</f>
        <v>101.0</v>
      </c>
      <c r="O16" s="257" t="n">
        <f>'Prešovský kraj'!Q26</f>
        <v>11.0</v>
      </c>
      <c r="P16" s="258" t="n">
        <f>'Prešovský kraj'!R26</f>
        <v>2.0</v>
      </c>
    </row>
    <row customFormat="1" ht="15.75" r="17" s="22" spans="2:16" x14ac:dyDescent="0.25">
      <c r="B17" s="18" t="s">
        <v>100</v>
      </c>
      <c r="C17" s="284" t="n">
        <f>'Prešovský kraj'!E27</f>
        <v>0.734375</v>
      </c>
      <c r="D17" s="285" t="n">
        <f>'Prešovský kraj'!F27</f>
        <v>0.140625</v>
      </c>
      <c r="E17" s="285" t="n">
        <f>'Prešovský kraj'!G27</f>
        <v>0.125</v>
      </c>
      <c r="F17" s="285" t="n">
        <f>'Prešovský kraj'!H27</f>
        <v>0.75</v>
      </c>
      <c r="G17" s="285" t="n">
        <f>'Prešovský kraj'!I27</f>
        <v>0.25</v>
      </c>
      <c r="H17" s="285"/>
      <c r="I17" s="285" t="n">
        <f>'Prešovský kraj'!K27</f>
        <v>0.09375</v>
      </c>
      <c r="J17" s="286" t="n">
        <f>'Prešovský kraj'!L27</f>
        <v>0.03125</v>
      </c>
      <c r="K17" s="287" t="n">
        <f>'Prešovský kraj'!M27</f>
        <v>0.7524752475247525</v>
      </c>
      <c r="L17" s="285" t="n">
        <f>'Prešovský kraj'!N27</f>
        <v>0.1188118811881188</v>
      </c>
      <c r="M17" s="285" t="n">
        <f>'Prešovský kraj'!O27</f>
        <v>0.12871287128712872</v>
      </c>
      <c r="N17" s="285"/>
      <c r="O17" s="285" t="n">
        <f>'Prešovský kraj'!Q27</f>
        <v>0.10891089108910891</v>
      </c>
      <c r="P17" s="286" t="n">
        <f>'Prešovský kraj'!R27</f>
        <v>0.019801980198019802</v>
      </c>
    </row>
    <row customFormat="1" ht="15.75" r="18" s="22" spans="2:16" x14ac:dyDescent="0.25">
      <c r="B18" s="15" t="s">
        <v>112</v>
      </c>
      <c r="C18" s="256" t="n">
        <f>'Trenčianský kraj'!E21</f>
        <v>79.0</v>
      </c>
      <c r="D18" s="257" t="n">
        <f>'Trenčianský kraj'!F21</f>
        <v>9.0</v>
      </c>
      <c r="E18" s="257" t="n">
        <f>'Trenčianský kraj'!G21</f>
        <v>10.0</v>
      </c>
      <c r="F18" s="257" t="n">
        <f>'Trenčianský kraj'!H21</f>
        <v>9.0</v>
      </c>
      <c r="G18" s="257" t="n">
        <f>'Trenčianský kraj'!I21</f>
        <v>1.0</v>
      </c>
      <c r="H18" s="257" t="n">
        <f>'Trenčianský kraj'!J21</f>
        <v>98.0</v>
      </c>
      <c r="I18" s="257" t="n">
        <f>'Trenčianský kraj'!K21</f>
        <v>6.0</v>
      </c>
      <c r="J18" s="258" t="n">
        <f>'Trenčianský kraj'!L21</f>
        <v>9.0</v>
      </c>
      <c r="K18" s="259" t="n">
        <f>'Trenčianský kraj'!M21</f>
        <v>105.0</v>
      </c>
      <c r="L18" s="257" t="n">
        <f>'Trenčianský kraj'!N21</f>
        <v>12.0</v>
      </c>
      <c r="M18" s="257" t="n">
        <f>'Trenčianský kraj'!O21</f>
        <v>18.0</v>
      </c>
      <c r="N18" s="257" t="n">
        <f>'Trenčianský kraj'!P21</f>
        <v>135.0</v>
      </c>
      <c r="O18" s="257" t="n">
        <f>'Trenčianský kraj'!Q21</f>
        <v>12.0</v>
      </c>
      <c r="P18" s="258" t="n">
        <f>'Trenčianský kraj'!R21</f>
        <v>13.0</v>
      </c>
    </row>
    <row customFormat="1" r="19" s="22" spans="2:16" x14ac:dyDescent="0.25">
      <c r="B19" s="288" t="s">
        <v>100</v>
      </c>
      <c r="C19" s="284" t="n">
        <f>'Trenčianský kraj'!E22</f>
        <v>0.8061224489795918</v>
      </c>
      <c r="D19" s="285" t="n">
        <f>'Trenčianský kraj'!F22</f>
        <v>0.09183673469387756</v>
      </c>
      <c r="E19" s="285" t="n">
        <f>'Trenčianský kraj'!G22</f>
        <v>0.1020408163265306</v>
      </c>
      <c r="F19" s="285" t="n">
        <f>'Trenčianský kraj'!H22</f>
        <v>0.9</v>
      </c>
      <c r="G19" s="285" t="n">
        <f>'Trenčianský kraj'!I22</f>
        <v>0.09999999999999998</v>
      </c>
      <c r="H19" s="285"/>
      <c r="I19" s="285" t="n">
        <f>'Trenčianský kraj'!K22</f>
        <v>0.061224489795918366</v>
      </c>
      <c r="J19" s="286" t="n">
        <f>'Trenčianský kraj'!L22</f>
        <v>0.09183673469387756</v>
      </c>
      <c r="K19" s="287" t="n">
        <f>'Trenčianský kraj'!M22</f>
        <v>0.7777777777777778</v>
      </c>
      <c r="L19" s="285" t="n">
        <f>'Trenčianský kraj'!N22</f>
        <v>0.08888888888888889</v>
      </c>
      <c r="M19" s="285" t="n">
        <f>'Trenčianský kraj'!O22</f>
        <v>0.1333333333333333</v>
      </c>
      <c r="N19" s="285"/>
      <c r="O19" s="285" t="n">
        <f>'Trenčianský kraj'!Q22</f>
        <v>0.08888888888888889</v>
      </c>
      <c r="P19" s="286" t="n">
        <f>'Trenčianský kraj'!R22</f>
        <v>0.0962962962962963</v>
      </c>
    </row>
    <row customFormat="1" ht="15.75" r="20" s="22" spans="2:16" x14ac:dyDescent="0.25">
      <c r="B20" s="15" t="s">
        <v>113</v>
      </c>
      <c r="C20" s="256" t="n">
        <f>'Trnavský kraj'!E17</f>
        <v>61.0</v>
      </c>
      <c r="D20" s="257" t="n">
        <f>'Trnavský kraj'!F17</f>
        <v>6.0</v>
      </c>
      <c r="E20" s="257" t="n">
        <f>'Trnavský kraj'!G17</f>
        <v>7.0</v>
      </c>
      <c r="F20" s="257" t="n">
        <f>'Trnavský kraj'!H17</f>
        <v>6.0</v>
      </c>
      <c r="G20" s="257" t="n">
        <f>'Trnavský kraj'!I17</f>
        <v>1.0</v>
      </c>
      <c r="H20" s="257" t="n">
        <f>'Trnavský kraj'!J17</f>
        <v>74.0</v>
      </c>
      <c r="I20" s="257" t="n">
        <f>'Trnavský kraj'!K17</f>
        <v>8.0</v>
      </c>
      <c r="J20" s="258" t="n">
        <f>'Trnavský kraj'!L17</f>
        <v>5.0</v>
      </c>
      <c r="K20" s="259" t="n">
        <f>'Trnavský kraj'!M17</f>
        <v>75.0</v>
      </c>
      <c r="L20" s="257" t="n">
        <f>'Trnavský kraj'!N17</f>
        <v>8.0</v>
      </c>
      <c r="M20" s="257" t="n">
        <f>'Trnavský kraj'!O17</f>
        <v>9.0</v>
      </c>
      <c r="N20" s="257" t="n">
        <f>'Trnavský kraj'!P17</f>
        <v>92.0</v>
      </c>
      <c r="O20" s="257" t="n">
        <f>'Trnavský kraj'!Q17</f>
        <v>11.0</v>
      </c>
      <c r="P20" s="258" t="n">
        <f>'Trnavský kraj'!R17</f>
        <v>5.0</v>
      </c>
    </row>
    <row customFormat="1" ht="15.75" r="21" s="22" spans="2:16" x14ac:dyDescent="0.25">
      <c r="B21" s="19" t="s">
        <v>100</v>
      </c>
      <c r="C21" s="289" t="n">
        <f>'Trnavský kraj'!E18</f>
        <v>0.8243243243243243</v>
      </c>
      <c r="D21" s="290" t="n">
        <f>'Trnavský kraj'!F18</f>
        <v>0.08108108108108109</v>
      </c>
      <c r="E21" s="290" t="n">
        <f>'Trnavský kraj'!G18</f>
        <v>0.09459459459459457</v>
      </c>
      <c r="F21" s="290" t="n">
        <f>'Trnavský kraj'!H18</f>
        <v>0.8571428571428571</v>
      </c>
      <c r="G21" s="290" t="n">
        <f>'Trnavský kraj'!I18</f>
        <v>0.1428571428571429</v>
      </c>
      <c r="H21" s="290"/>
      <c r="I21" s="290" t="n">
        <f>'Trnavský kraj'!K18</f>
        <v>0.10810810810810811</v>
      </c>
      <c r="J21" s="291" t="n">
        <f>'Trnavský kraj'!L18</f>
        <v>0.06756756756756757</v>
      </c>
      <c r="K21" s="292" t="n">
        <f>'Trnavský kraj'!M18</f>
        <v>0.8152173913043478</v>
      </c>
      <c r="L21" s="290" t="n">
        <f>'Trnavský kraj'!N18</f>
        <v>0.08695652173913043</v>
      </c>
      <c r="M21" s="290" t="n">
        <f>'Trnavský kraj'!O18</f>
        <v>0.09782608695652178</v>
      </c>
      <c r="N21" s="290"/>
      <c r="O21" s="290" t="n">
        <f>'Trnavský kraj'!Q18</f>
        <v>0.11956521739130435</v>
      </c>
      <c r="P21" s="291" t="n">
        <f>'Trnavský kraj'!R18</f>
        <v>0.05434782608695652</v>
      </c>
    </row>
    <row customFormat="1" ht="15.75" r="22" s="22" spans="2:16" x14ac:dyDescent="0.25">
      <c r="B22" s="16" t="s">
        <v>114</v>
      </c>
      <c r="C22" s="260" t="n">
        <f>'Žilinský kraj'!E22</f>
        <v>42.0</v>
      </c>
      <c r="D22" s="261" t="n">
        <f>'Žilinský kraj'!F22</f>
        <v>1.0</v>
      </c>
      <c r="E22" s="261" t="n">
        <f>'Žilinský kraj'!G22</f>
        <v>10.0</v>
      </c>
      <c r="F22" s="261" t="n">
        <f>'Žilinský kraj'!H22</f>
        <v>7.0</v>
      </c>
      <c r="G22" s="261" t="n">
        <f>'Žilinský kraj'!I22</f>
        <v>3.0</v>
      </c>
      <c r="H22" s="261" t="n">
        <f>'Žilinský kraj'!J22</f>
        <v>53.0</v>
      </c>
      <c r="I22" s="261" t="n">
        <f>'Žilinský kraj'!K22</f>
        <v>5.0</v>
      </c>
      <c r="J22" s="262" t="n">
        <f>'Žilinský kraj'!L22</f>
        <v>7.0</v>
      </c>
      <c r="K22" s="263" t="n">
        <f>'Žilinský kraj'!M22</f>
        <v>62.0</v>
      </c>
      <c r="L22" s="261" t="n">
        <f>'Žilinský kraj'!N22</f>
        <v>2.0</v>
      </c>
      <c r="M22" s="261" t="n">
        <f>'Žilinský kraj'!O22</f>
        <v>15.0</v>
      </c>
      <c r="N22" s="261" t="n">
        <f>'Žilinský kraj'!P22</f>
        <v>79.0</v>
      </c>
      <c r="O22" s="261" t="n">
        <f>'Žilinský kraj'!Q22</f>
        <v>6.0</v>
      </c>
      <c r="P22" s="262" t="n">
        <f>'Žilinský kraj'!R22</f>
        <v>12.0</v>
      </c>
    </row>
    <row customFormat="1" ht="16.5" r="23" s="22" spans="2:16" thickBot="1" x14ac:dyDescent="0.3">
      <c r="B23" s="20" t="s">
        <v>100</v>
      </c>
      <c r="C23" s="293" t="n">
        <f>'Žilinský kraj'!E23</f>
        <v>0.7924528301886793</v>
      </c>
      <c r="D23" s="294" t="n">
        <f>'Žilinský kraj'!F23</f>
        <v>0.018867924528301886</v>
      </c>
      <c r="E23" s="294" t="n">
        <f>'Žilinský kraj'!G23</f>
        <v>0.18867924528301883</v>
      </c>
      <c r="F23" s="294" t="n">
        <f>'Žilinský kraj'!H23</f>
        <v>0.7</v>
      </c>
      <c r="G23" s="294" t="n">
        <f>'Žilinský kraj'!I23</f>
        <v>0.30000000000000004</v>
      </c>
      <c r="H23" s="294"/>
      <c r="I23" s="294" t="n">
        <f>'Žilinský kraj'!K23</f>
        <v>0.09433962264150944</v>
      </c>
      <c r="J23" s="295" t="n">
        <f>'Žilinský kraj'!L23</f>
        <v>0.1320754716981132</v>
      </c>
      <c r="K23" s="296" t="n">
        <f>'Žilinský kraj'!M23</f>
        <v>0.7848101265822784</v>
      </c>
      <c r="L23" s="294" t="n">
        <f>'Žilinský kraj'!N23</f>
        <v>0.02531645569620253</v>
      </c>
      <c r="M23" s="294" t="n">
        <f>'Žilinský kraj'!O23</f>
        <v>0.18987341772151903</v>
      </c>
      <c r="N23" s="294"/>
      <c r="O23" s="294" t="n">
        <f>'Žilinský kraj'!Q23</f>
        <v>0.0759493670886076</v>
      </c>
      <c r="P23" s="295" t="n">
        <f>'Žilinský kraj'!R23</f>
        <v>0.1518987341772152</v>
      </c>
    </row>
    <row customFormat="1" ht="16.5" r="24" s="22" spans="2:16" thickBot="1" x14ac:dyDescent="0.3">
      <c r="B24" s="21" t="s">
        <v>115</v>
      </c>
      <c r="C24" s="300" t="n">
        <f>C8+C10+C12+C14+C16+C18+C20+C22</f>
        <v>411.0</v>
      </c>
      <c r="D24" s="301" t="n">
        <f ref="D24:P24" si="0" t="shared">D8+D10+D12+D14+D16+D18+D20+D22</f>
        <v>52.0</v>
      </c>
      <c r="E24" s="301" t="n">
        <f si="0" t="shared"/>
        <v>63.0</v>
      </c>
      <c r="F24" s="301" t="n">
        <f si="0" t="shared"/>
        <v>52.0</v>
      </c>
      <c r="G24" s="301" t="n">
        <f si="0" t="shared"/>
        <v>11.0</v>
      </c>
      <c r="H24" s="301" t="n">
        <f si="0" t="shared"/>
        <v>526.0</v>
      </c>
      <c r="I24" s="301" t="n">
        <f si="0" t="shared"/>
        <v>48.0</v>
      </c>
      <c r="J24" s="302" t="n">
        <f si="0" t="shared"/>
        <v>36.0</v>
      </c>
      <c r="K24" s="300" t="n">
        <f si="0" t="shared"/>
        <v>575.0</v>
      </c>
      <c r="L24" s="301" t="n">
        <f si="0" t="shared"/>
        <v>68.0</v>
      </c>
      <c r="M24" s="301" t="n">
        <f si="0" t="shared"/>
        <v>93.0</v>
      </c>
      <c r="N24" s="301" t="n">
        <f si="0" t="shared"/>
        <v>736.0</v>
      </c>
      <c r="O24" s="301" t="n">
        <f si="0" t="shared"/>
        <v>71.0</v>
      </c>
      <c r="P24" s="301" t="n">
        <f si="0" t="shared"/>
        <v>49.0</v>
      </c>
    </row>
    <row customFormat="1" ht="15.75" r="25" s="22" spans="2:16" thickBot="1" x14ac:dyDescent="0.3">
      <c r="B25" s="264" t="s">
        <v>100</v>
      </c>
      <c r="C25" s="274" t="n">
        <f>IF(ISERROR(C24/(C24+D24+E24)),0,(C24/(C24+D24+E24)))</f>
        <v>0.7813688212927756</v>
      </c>
      <c r="D25" s="276" t="n">
        <f>IF(ISERROR(D24/(C24+D24+E24)),0,(D24/(C24+D24+E24)))</f>
        <v>0.09885931558935361</v>
      </c>
      <c r="E25" s="276" t="n">
        <f>IF(1-C25-D25=1,IF(E24=0,0,1),1-C25-D25)</f>
        <v>0.11977186311787076</v>
      </c>
      <c r="F25" s="279" t="n">
        <f>IF(ISERROR(F24/E24),0,(F24/E24))</f>
        <v>0.8253968253968254</v>
      </c>
      <c r="G25" s="276" t="n">
        <f>IF(1-F25=1,IF(G24=0,0,1),1-F25)</f>
        <v>0.17460317460317465</v>
      </c>
      <c r="H25" s="276"/>
      <c r="I25" s="276" t="n">
        <f>IF(ISERROR(I24/H24),0,(I24/H24))</f>
        <v>0.09125475285171103</v>
      </c>
      <c r="J25" s="277" t="n">
        <f>IF(ISERROR(J24/H24),0,(J24/H24))</f>
        <v>0.06844106463878327</v>
      </c>
      <c r="K25" s="274" t="n">
        <f>IF(ISERROR(K24/N24),0,(K24/N24))</f>
        <v>0.78125</v>
      </c>
      <c r="L25" s="276" t="n">
        <f>IF(ISERROR(L24/N24),0,(L24/N24))</f>
        <v>0.09239130434782608</v>
      </c>
      <c r="M25" s="276" t="n">
        <f>IF(1-K25-L25=1,IF(M24=0,0,1),1-K25-L25)</f>
        <v>0.12635869565217392</v>
      </c>
      <c r="N25" s="276"/>
      <c r="O25" s="276" t="n">
        <f>IF(ISERROR(O24/N24),0,(O24/N24))</f>
        <v>0.09646739130434782</v>
      </c>
      <c r="P25" s="278" t="n">
        <f>IF(ISERROR(P24/N24),0,(P24/N24))</f>
        <v>0.06657608695652174</v>
      </c>
    </row>
    <row customFormat="1" ht="15.75" r="26" s="22" spans="2:16" thickBot="1" x14ac:dyDescent="0.3"/>
    <row customFormat="1" customHeight="1" ht="22.5" r="27" s="22" spans="2:16" thickBot="1" x14ac:dyDescent="0.3">
      <c r="B27" s="265" t="s">
        <v>136</v>
      </c>
      <c r="C27" s="266"/>
      <c r="D27" s="266"/>
      <c r="E27" s="266"/>
      <c r="F27" s="266"/>
      <c r="G27" s="266"/>
      <c r="H27" s="266"/>
      <c r="I27" s="23"/>
      <c r="J27" s="23" t="s">
        <v>145</v>
      </c>
      <c r="K27" s="23"/>
      <c r="L27" s="23"/>
      <c r="M27" s="25"/>
      <c r="N27" s="25" t="s">
        <v>105</v>
      </c>
      <c r="O27" s="25"/>
      <c r="P27" s="26" t="s">
        <v>146</v>
      </c>
    </row>
    <row customFormat="1" ht="15.75" r="28" s="22" spans="2:16" thickBot="1" x14ac:dyDescent="0.3"/>
    <row customFormat="1" ht="15.75" r="29" s="22" spans="2:16" thickBot="1" x14ac:dyDescent="0.3">
      <c r="B29" s="311" t="s">
        <v>0</v>
      </c>
      <c r="C29" s="314" t="s">
        <v>120</v>
      </c>
      <c r="D29" s="314"/>
      <c r="E29" s="314"/>
      <c r="F29" s="314"/>
      <c r="G29" s="314"/>
      <c r="H29" s="314"/>
      <c r="I29" s="314"/>
      <c r="J29" s="314"/>
      <c r="K29" s="315" t="s">
        <v>131</v>
      </c>
      <c r="L29" s="314"/>
      <c r="M29" s="314"/>
      <c r="N29" s="314"/>
      <c r="O29" s="314"/>
      <c r="P29" s="314"/>
    </row>
    <row customFormat="1" customHeight="1" ht="15" r="30" s="22" spans="2:16" x14ac:dyDescent="0.25">
      <c r="B30" s="312"/>
      <c r="C30" s="316" t="s">
        <v>1</v>
      </c>
      <c r="D30" s="317" t="s">
        <v>2</v>
      </c>
      <c r="E30" s="317" t="s">
        <v>3</v>
      </c>
      <c r="F30" s="307" t="s">
        <v>6</v>
      </c>
      <c r="G30" s="308"/>
      <c r="H30" s="337" t="s">
        <v>123</v>
      </c>
      <c r="I30" s="309" t="s">
        <v>6</v>
      </c>
      <c r="J30" s="310"/>
      <c r="K30" s="319" t="s">
        <v>1</v>
      </c>
      <c r="L30" s="317" t="s">
        <v>2</v>
      </c>
      <c r="M30" s="317" t="s">
        <v>3</v>
      </c>
      <c r="N30" s="337" t="s">
        <v>122</v>
      </c>
      <c r="O30" s="309" t="s">
        <v>6</v>
      </c>
      <c r="P30" s="310"/>
    </row>
    <row customFormat="1" ht="96.75" r="31" s="22" spans="2:16" thickBot="1" x14ac:dyDescent="0.3">
      <c r="B31" s="312"/>
      <c r="C31" s="316"/>
      <c r="D31" s="317"/>
      <c r="E31" s="317"/>
      <c r="F31" s="27" t="s">
        <v>4</v>
      </c>
      <c r="G31" s="28" t="s">
        <v>5</v>
      </c>
      <c r="H31" s="338"/>
      <c r="I31" s="29" t="s">
        <v>7</v>
      </c>
      <c r="J31" s="30" t="s">
        <v>8</v>
      </c>
      <c r="K31" s="319"/>
      <c r="L31" s="317"/>
      <c r="M31" s="317"/>
      <c r="N31" s="338"/>
      <c r="O31" s="29" t="s">
        <v>129</v>
      </c>
      <c r="P31" s="30" t="s">
        <v>130</v>
      </c>
    </row>
    <row customFormat="1" ht="15.75" r="32" s="22" spans="2:16" thickBot="1" x14ac:dyDescent="0.3">
      <c r="B32" s="313"/>
      <c r="C32" s="31">
        <v>1</v>
      </c>
      <c r="D32" s="32">
        <v>2</v>
      </c>
      <c r="E32" s="32">
        <v>3</v>
      </c>
      <c r="F32" s="32">
        <v>4</v>
      </c>
      <c r="G32" s="32">
        <v>5</v>
      </c>
      <c r="H32" s="32">
        <v>6</v>
      </c>
      <c r="I32" s="32">
        <v>7</v>
      </c>
      <c r="J32" s="33">
        <v>8</v>
      </c>
      <c r="K32" s="31">
        <v>9</v>
      </c>
      <c r="L32" s="32">
        <v>10</v>
      </c>
      <c r="M32" s="32">
        <v>11</v>
      </c>
      <c r="N32" s="32">
        <v>12</v>
      </c>
      <c r="O32" s="32">
        <v>13</v>
      </c>
      <c r="P32" s="33">
        <v>14</v>
      </c>
    </row>
    <row customFormat="1" ht="15.75" r="33" s="22" spans="2:17" x14ac:dyDescent="0.25">
      <c r="B33" s="14" t="s">
        <v>107</v>
      </c>
      <c r="C33" s="252" t="n">
        <f>'Banskobystrický kraj'!E49</f>
        <v>204.0</v>
      </c>
      <c r="D33" s="253" t="n">
        <f>'Banskobystrický kraj'!F49</f>
        <v>30.0</v>
      </c>
      <c r="E33" s="253" t="n">
        <f>'Banskobystrický kraj'!G49</f>
        <v>27.0</v>
      </c>
      <c r="F33" s="253" t="n">
        <f>'Banskobystrický kraj'!H49</f>
        <v>23.0</v>
      </c>
      <c r="G33" s="253" t="n">
        <f>'Banskobystrický kraj'!I49</f>
        <v>4.0</v>
      </c>
      <c r="H33" s="253" t="n">
        <f>'Banskobystrický kraj'!J49</f>
        <v>261.0</v>
      </c>
      <c r="I33" s="253" t="n">
        <f>'Banskobystrický kraj'!K49</f>
        <v>23.0</v>
      </c>
      <c r="J33" s="254" t="n">
        <f>'Banskobystrický kraj'!L49</f>
        <v>19.0</v>
      </c>
      <c r="K33" s="255" t="n">
        <f>'Banskobystrický kraj'!M49</f>
        <v>294.0</v>
      </c>
      <c r="L33" s="253" t="n">
        <f>'Banskobystrický kraj'!N49</f>
        <v>45.0</v>
      </c>
      <c r="M33" s="253" t="n">
        <f>'Banskobystrický kraj'!O49</f>
        <v>40.0</v>
      </c>
      <c r="N33" s="253" t="n">
        <f>'Banskobystrický kraj'!P49</f>
        <v>379.0</v>
      </c>
      <c r="O33" s="253" t="n">
        <f>'Banskobystrický kraj'!Q49</f>
        <v>35.0</v>
      </c>
      <c r="P33" s="254" t="n">
        <f>'Banskobystrický kraj'!R49</f>
        <v>26.0</v>
      </c>
    </row>
    <row customFormat="1" ht="15.75" r="34" s="22" spans="2:17" x14ac:dyDescent="0.25">
      <c r="B34" s="17" t="s">
        <v>100</v>
      </c>
      <c r="C34" s="280" t="n">
        <f>'Banskobystrický kraj'!E50</f>
        <v>0.7816091954022989</v>
      </c>
      <c r="D34" s="281" t="n">
        <f>'Banskobystrický kraj'!F50</f>
        <v>0.11494252873563218</v>
      </c>
      <c r="E34" s="281" t="n">
        <f>'Banskobystrický kraj'!G50</f>
        <v>0.10344827586206892</v>
      </c>
      <c r="F34" s="281" t="n">
        <f>'Banskobystrický kraj'!H50</f>
        <v>0.8518518518518519</v>
      </c>
      <c r="G34" s="281" t="n">
        <f>'Banskobystrický kraj'!I50</f>
        <v>0.14814814814814814</v>
      </c>
      <c r="H34" s="281"/>
      <c r="I34" s="281" t="n">
        <f>'Banskobystrický kraj'!K50</f>
        <v>0.08812260536398467</v>
      </c>
      <c r="J34" s="282" t="n">
        <f>'Banskobystrický kraj'!L50</f>
        <v>0.07279693486590039</v>
      </c>
      <c r="K34" s="283" t="n">
        <f>'Banskobystrický kraj'!M50</f>
        <v>0.7757255936675461</v>
      </c>
      <c r="L34" s="281" t="n">
        <f>'Banskobystrický kraj'!N50</f>
        <v>0.11873350923482849</v>
      </c>
      <c r="M34" s="281" t="n">
        <f>'Banskobystrický kraj'!O50</f>
        <v>0.10554089709762539</v>
      </c>
      <c r="N34" s="281"/>
      <c r="O34" s="281" t="n">
        <f>'Banskobystrický kraj'!Q50</f>
        <v>0.09234828496042216</v>
      </c>
      <c r="P34" s="282" t="n">
        <f>'Banskobystrický kraj'!R50</f>
        <v>0.06860158311345646</v>
      </c>
    </row>
    <row customFormat="1" ht="15.75" r="35" s="22" spans="2:17" x14ac:dyDescent="0.25">
      <c r="B35" s="15" t="s">
        <v>108</v>
      </c>
      <c r="C35" s="256" t="n">
        <f>'Bratislavský kraj'!E37</f>
        <v>105.0</v>
      </c>
      <c r="D35" s="257" t="n">
        <f>'Bratislavský kraj'!F37</f>
        <v>11.0</v>
      </c>
      <c r="E35" s="257" t="n">
        <f>'Bratislavský kraj'!G37</f>
        <v>36.0</v>
      </c>
      <c r="F35" s="257" t="n">
        <f>'Bratislavský kraj'!H37</f>
        <v>32.0</v>
      </c>
      <c r="G35" s="257" t="n">
        <f>'Bratislavský kraj'!I37</f>
        <v>4.0</v>
      </c>
      <c r="H35" s="257" t="n">
        <f>'Bratislavský kraj'!J37</f>
        <v>152.0</v>
      </c>
      <c r="I35" s="257" t="n">
        <f>'Bratislavský kraj'!K37</f>
        <v>34.0</v>
      </c>
      <c r="J35" s="298" t="n">
        <f>'Bratislavský kraj'!L37</f>
        <v>7.0</v>
      </c>
      <c r="K35" s="256" t="n">
        <f>'Bratislavský kraj'!M37</f>
        <v>145.0</v>
      </c>
      <c r="L35" s="257" t="n">
        <f>'Bratislavský kraj'!N37</f>
        <v>15.0</v>
      </c>
      <c r="M35" s="257" t="n">
        <f>'Bratislavský kraj'!O37</f>
        <v>52.0</v>
      </c>
      <c r="N35" s="298" t="n">
        <f>'Bratislavský kraj'!P37</f>
        <v>212.0</v>
      </c>
      <c r="O35" s="257" t="n">
        <f>'Bratislavský kraj'!Q37</f>
        <v>48.0</v>
      </c>
      <c r="P35" s="258" t="n">
        <f>'Bratislavský kraj'!R37</f>
        <v>10.0</v>
      </c>
    </row>
    <row customFormat="1" ht="15.75" r="36" s="22" spans="2:17" x14ac:dyDescent="0.25">
      <c r="B36" s="18" t="s">
        <v>100</v>
      </c>
      <c r="C36" s="284" t="n">
        <f>'Bratislavský kraj'!E38</f>
        <v>0.6907894736842105</v>
      </c>
      <c r="D36" s="285" t="n">
        <f>'Bratislavský kraj'!F38</f>
        <v>0.07236842105263158</v>
      </c>
      <c r="E36" s="285" t="n">
        <f>'Bratislavský kraj'!G38</f>
        <v>0.2368421052631579</v>
      </c>
      <c r="F36" s="285" t="n">
        <f>'Bratislavský kraj'!H38</f>
        <v>0.8888888888888888</v>
      </c>
      <c r="G36" s="285" t="n">
        <f>'Bratislavský kraj'!I38</f>
        <v>0.11111111111111116</v>
      </c>
      <c r="H36" s="285"/>
      <c r="I36" s="285" t="n">
        <f>'Bratislavský kraj'!K38</f>
        <v>0.2236842105263158</v>
      </c>
      <c r="J36" s="299" t="n">
        <f>'Bratislavský kraj'!L38</f>
        <v>0.046052631578947366</v>
      </c>
      <c r="K36" s="284" t="n">
        <f>'Bratislavský kraj'!M38</f>
        <v>0.6839622641509434</v>
      </c>
      <c r="L36" s="285" t="n">
        <f>'Bratislavský kraj'!N38</f>
        <v>0.07075471698113207</v>
      </c>
      <c r="M36" s="285" t="n">
        <f>'Bratislavský kraj'!O38</f>
        <v>0.24528301886792453</v>
      </c>
      <c r="N36" s="299"/>
      <c r="O36" s="285" t="n">
        <f>'Bratislavský kraj'!Q38</f>
        <v>0.22641509433962265</v>
      </c>
      <c r="P36" s="286" t="n">
        <f>'Bratislavský kraj'!R38</f>
        <v>0.04716981132075472</v>
      </c>
      <c r="Q36" s="297"/>
    </row>
    <row customFormat="1" ht="15.75" r="37" s="22" spans="2:17" x14ac:dyDescent="0.25">
      <c r="B37" s="15" t="s">
        <v>109</v>
      </c>
      <c r="C37" s="256" t="n">
        <f>'Košický kraj'!E45</f>
        <v>138.0</v>
      </c>
      <c r="D37" s="257" t="n">
        <f>'Košický kraj'!F45</f>
        <v>25.0</v>
      </c>
      <c r="E37" s="257" t="n">
        <f>'Košický kraj'!G45</f>
        <v>13.0</v>
      </c>
      <c r="F37" s="257" t="n">
        <f>'Košický kraj'!H45</f>
        <v>12.0</v>
      </c>
      <c r="G37" s="257" t="n">
        <f>'Košický kraj'!I45</f>
        <v>1.0</v>
      </c>
      <c r="H37" s="257" t="n">
        <f>'Košický kraj'!J45</f>
        <v>176.0</v>
      </c>
      <c r="I37" s="257" t="n">
        <f>'Košický kraj'!K45</f>
        <v>10.0</v>
      </c>
      <c r="J37" s="258" t="n">
        <f>'Košický kraj'!L45</f>
        <v>15.0</v>
      </c>
      <c r="K37" s="259" t="n">
        <f>'Košický kraj'!M45</f>
        <v>198.0</v>
      </c>
      <c r="L37" s="257" t="n">
        <f>'Košický kraj'!N45</f>
        <v>37.0</v>
      </c>
      <c r="M37" s="257" t="n">
        <f>'Košický kraj'!O45</f>
        <v>22.0</v>
      </c>
      <c r="N37" s="257" t="n">
        <f>'Košický kraj'!P45</f>
        <v>257.0</v>
      </c>
      <c r="O37" s="257" t="n">
        <f>'Košický kraj'!Q45</f>
        <v>16.0</v>
      </c>
      <c r="P37" s="258" t="n">
        <f>'Košický kraj'!R45</f>
        <v>18.0</v>
      </c>
    </row>
    <row customFormat="1" ht="15.75" r="38" s="22" spans="2:17" x14ac:dyDescent="0.25">
      <c r="B38" s="18" t="s">
        <v>100</v>
      </c>
      <c r="C38" s="284" t="n">
        <f>'Košický kraj'!E46</f>
        <v>0.7840909090909091</v>
      </c>
      <c r="D38" s="285" t="n">
        <f>'Košický kraj'!F46</f>
        <v>0.14204545454545456</v>
      </c>
      <c r="E38" s="285" t="n">
        <f>'Košický kraj'!G46</f>
        <v>0.07386363636363638</v>
      </c>
      <c r="F38" s="285" t="n">
        <f>'Košický kraj'!H46</f>
        <v>0.9230769230769231</v>
      </c>
      <c r="G38" s="285" t="n">
        <f>'Košický kraj'!I46</f>
        <v>1.0</v>
      </c>
      <c r="H38" s="285"/>
      <c r="I38" s="285" t="n">
        <f>'Košický kraj'!K46</f>
        <v>0.056818181818181816</v>
      </c>
      <c r="J38" s="286" t="n">
        <f>'Košický kraj'!L46</f>
        <v>0.08522727272727272</v>
      </c>
      <c r="K38" s="287" t="n">
        <f>'Košický kraj'!M46</f>
        <v>0.7704280155642024</v>
      </c>
      <c r="L38" s="285" t="n">
        <f>'Košický kraj'!N46</f>
        <v>0.14396887159533073</v>
      </c>
      <c r="M38" s="285" t="n">
        <f>'Košický kraj'!O46</f>
        <v>0.0856031128404669</v>
      </c>
      <c r="N38" s="285"/>
      <c r="O38" s="285" t="n">
        <f>'Košický kraj'!Q46</f>
        <v>0.0622568093385214</v>
      </c>
      <c r="P38" s="286" t="n">
        <f>'Košický kraj'!R46</f>
        <v>0.07003891050583658</v>
      </c>
    </row>
    <row customFormat="1" ht="15.75" r="39" s="22" spans="2:17" x14ac:dyDescent="0.25">
      <c r="B39" s="15" t="s">
        <v>110</v>
      </c>
      <c r="C39" s="256" t="n">
        <f>'Nitrianský kraj'!E35</f>
        <v>170.0</v>
      </c>
      <c r="D39" s="257" t="n">
        <f>'Nitrianský kraj'!F35</f>
        <v>27.0</v>
      </c>
      <c r="E39" s="257" t="n">
        <f>'Nitrianský kraj'!G35</f>
        <v>14.0</v>
      </c>
      <c r="F39" s="257" t="n">
        <f>'Nitrianský kraj'!H35</f>
        <v>10.0</v>
      </c>
      <c r="G39" s="257" t="n">
        <f>'Nitrianský kraj'!I35</f>
        <v>4.0</v>
      </c>
      <c r="H39" s="257" t="n">
        <f>'Nitrianský kraj'!J35</f>
        <v>211.0</v>
      </c>
      <c r="I39" s="257" t="n">
        <f>'Nitrianský kraj'!K35</f>
        <v>7.0</v>
      </c>
      <c r="J39" s="258" t="n">
        <f>'Nitrianský kraj'!L35</f>
        <v>16.0</v>
      </c>
      <c r="K39" s="259" t="n">
        <f>'Nitrianský kraj'!M35</f>
        <v>224.0</v>
      </c>
      <c r="L39" s="257" t="n">
        <f>'Nitrianský kraj'!N35</f>
        <v>38.0</v>
      </c>
      <c r="M39" s="257" t="n">
        <f>'Nitrianský kraj'!O35</f>
        <v>18.0</v>
      </c>
      <c r="N39" s="257" t="n">
        <f>'Nitrianský kraj'!P35</f>
        <v>280.0</v>
      </c>
      <c r="O39" s="257" t="n">
        <f>'Nitrianský kraj'!Q35</f>
        <v>11.0</v>
      </c>
      <c r="P39" s="258" t="n">
        <f>'Nitrianský kraj'!R35</f>
        <v>18.0</v>
      </c>
    </row>
    <row customFormat="1" ht="15.75" r="40" s="22" spans="2:17" x14ac:dyDescent="0.25">
      <c r="B40" s="18" t="s">
        <v>100</v>
      </c>
      <c r="C40" s="284" t="n">
        <f>'Nitrianský kraj'!E36</f>
        <v>0.8056872037914692</v>
      </c>
      <c r="D40" s="285" t="n">
        <f>'Nitrianský kraj'!F36</f>
        <v>0.12796208530805686</v>
      </c>
      <c r="E40" s="285" t="n">
        <f>'Nitrianský kraj'!G36</f>
        <v>0.06635071090047395</v>
      </c>
      <c r="F40" s="285" t="n">
        <f>'Nitrianský kraj'!H36</f>
        <v>0.7142857142857143</v>
      </c>
      <c r="G40" s="285" t="n">
        <f>'Nitrianský kraj'!I36</f>
        <v>0.2857142857142857</v>
      </c>
      <c r="H40" s="285"/>
      <c r="I40" s="285" t="n">
        <f>'Nitrianský kraj'!K36</f>
        <v>0.03317535545023697</v>
      </c>
      <c r="J40" s="286" t="n">
        <f>'Nitrianský kraj'!L36</f>
        <v>0.07582938388625593</v>
      </c>
      <c r="K40" s="287" t="n">
        <f>'Nitrianský kraj'!M36</f>
        <v>0.8</v>
      </c>
      <c r="L40" s="285" t="n">
        <f>'Nitrianský kraj'!N36</f>
        <v>0.1357142857142857</v>
      </c>
      <c r="M40" s="285" t="n">
        <f>'Nitrianský kraj'!O36</f>
        <v>0.06428571428571425</v>
      </c>
      <c r="N40" s="285"/>
      <c r="O40" s="285" t="n">
        <f>'Nitrianský kraj'!Q36</f>
        <v>0.039285714285714285</v>
      </c>
      <c r="P40" s="286" t="n">
        <f>'Nitrianský kraj'!R36</f>
        <v>0.06428571428571428</v>
      </c>
    </row>
    <row customFormat="1" ht="15.75" r="41" s="22" spans="2:17" x14ac:dyDescent="0.25">
      <c r="B41" s="15" t="s">
        <v>111</v>
      </c>
      <c r="C41" s="256" t="n">
        <f>'Prešovský kraj'!E53</f>
        <v>145.0</v>
      </c>
      <c r="D41" s="257" t="n">
        <f>'Prešovský kraj'!F53</f>
        <v>14.0</v>
      </c>
      <c r="E41" s="257" t="n">
        <f>'Prešovský kraj'!G53</f>
        <v>13.0</v>
      </c>
      <c r="F41" s="257" t="n">
        <f>'Prešovský kraj'!H53</f>
        <v>12.0</v>
      </c>
      <c r="G41" s="257" t="n">
        <f>'Prešovský kraj'!I53</f>
        <v>1.0</v>
      </c>
      <c r="H41" s="257" t="n">
        <f>'Prešovský kraj'!J53</f>
        <v>172.0</v>
      </c>
      <c r="I41" s="257" t="n">
        <f>'Prešovský kraj'!K53</f>
        <v>10.0</v>
      </c>
      <c r="J41" s="258" t="n">
        <f>'Prešovský kraj'!L53</f>
        <v>6.0</v>
      </c>
      <c r="K41" s="259" t="n">
        <f>'Prešovský kraj'!M53</f>
        <v>212.0</v>
      </c>
      <c r="L41" s="257" t="n">
        <f>'Prešovský kraj'!N53</f>
        <v>21.0</v>
      </c>
      <c r="M41" s="257" t="n">
        <f>'Prešovský kraj'!O53</f>
        <v>20.0</v>
      </c>
      <c r="N41" s="257" t="n">
        <f>'Prešovský kraj'!P53</f>
        <v>253.0</v>
      </c>
      <c r="O41" s="257" t="n">
        <f>'Prešovský kraj'!Q53</f>
        <v>16.0</v>
      </c>
      <c r="P41" s="258" t="n">
        <f>'Prešovský kraj'!R53</f>
        <v>9.0</v>
      </c>
    </row>
    <row customFormat="1" ht="15.75" r="42" s="22" spans="2:17" x14ac:dyDescent="0.25">
      <c r="B42" s="18" t="s">
        <v>100</v>
      </c>
      <c r="C42" s="284" t="n">
        <f>'Prešovský kraj'!E54</f>
        <v>0.8430232558139535</v>
      </c>
      <c r="D42" s="285" t="n">
        <f>'Prešovský kraj'!F54</f>
        <v>0.08139534883720931</v>
      </c>
      <c r="E42" s="285" t="n">
        <f>'Prešovský kraj'!G54</f>
        <v>0.07558139534883715</v>
      </c>
      <c r="F42" s="285" t="n">
        <f>'Prešovský kraj'!H54</f>
        <v>0.9230769230769231</v>
      </c>
      <c r="G42" s="285" t="n">
        <f>'Prešovský kraj'!I54</f>
        <v>0.07692307692307687</v>
      </c>
      <c r="H42" s="285"/>
      <c r="I42" s="285" t="n">
        <f>'Prešovský kraj'!K54</f>
        <v>0.05813953488372093</v>
      </c>
      <c r="J42" s="286" t="n">
        <f>'Prešovský kraj'!L54</f>
        <v>0.03488372093023256</v>
      </c>
      <c r="K42" s="287" t="n">
        <f>'Prešovský kraj'!M54</f>
        <v>0.8379446640316206</v>
      </c>
      <c r="L42" s="285" t="n">
        <f>'Prešovský kraj'!N54</f>
        <v>0.08300395256916997</v>
      </c>
      <c r="M42" s="285" t="n">
        <f>'Prešovský kraj'!O54</f>
        <v>0.07905138339920943</v>
      </c>
      <c r="N42" s="285"/>
      <c r="O42" s="285" t="n">
        <f>'Prešovský kraj'!Q54</f>
        <v>0.06324110671936758</v>
      </c>
      <c r="P42" s="286" t="n">
        <f>'Prešovský kraj'!R54</f>
        <v>0.03557312252964427</v>
      </c>
    </row>
    <row customFormat="1" ht="15.75" r="43" s="22" spans="2:17" x14ac:dyDescent="0.25">
      <c r="B43" s="15" t="s">
        <v>112</v>
      </c>
      <c r="C43" s="256" t="n">
        <f>'Trenčianský kraj'!E43</f>
        <v>200.0</v>
      </c>
      <c r="D43" s="257" t="n">
        <f>'Trenčianský kraj'!F43</f>
        <v>34.0</v>
      </c>
      <c r="E43" s="257" t="n">
        <f>'Trenčianský kraj'!G43</f>
        <v>29.0</v>
      </c>
      <c r="F43" s="257" t="n">
        <f>'Trenčianský kraj'!H43</f>
        <v>27.0</v>
      </c>
      <c r="G43" s="257" t="n">
        <f>'Trenčianský kraj'!I43</f>
        <v>2.0</v>
      </c>
      <c r="H43" s="257" t="n">
        <f>'Trenčianský kraj'!J43</f>
        <v>263.0</v>
      </c>
      <c r="I43" s="257" t="n">
        <f>'Trenčianský kraj'!K43</f>
        <v>19.0</v>
      </c>
      <c r="J43" s="258" t="n">
        <f>'Trenčianský kraj'!L43</f>
        <v>26.0</v>
      </c>
      <c r="K43" s="259" t="n">
        <f>'Trenčianský kraj'!M43</f>
        <v>276.0</v>
      </c>
      <c r="L43" s="257" t="n">
        <f>'Trenčianský kraj'!N43</f>
        <v>43.0</v>
      </c>
      <c r="M43" s="257" t="n">
        <f>'Trenčianský kraj'!O43</f>
        <v>42.0</v>
      </c>
      <c r="N43" s="257" t="n">
        <f>'Trenčianský kraj'!P43</f>
        <v>361.0</v>
      </c>
      <c r="O43" s="257" t="n">
        <f>'Trenčianský kraj'!Q43</f>
        <v>28.0</v>
      </c>
      <c r="P43" s="258" t="n">
        <f>'Trenčianský kraj'!R43</f>
        <v>39.0</v>
      </c>
    </row>
    <row customFormat="1" ht="15.75" r="44" s="22" spans="2:17" x14ac:dyDescent="0.25">
      <c r="B44" s="18" t="s">
        <v>100</v>
      </c>
      <c r="C44" s="284" t="n">
        <f>'Trenčianský kraj'!E44</f>
        <v>0.7604562737642585</v>
      </c>
      <c r="D44" s="285" t="n">
        <f>'Trenčianský kraj'!F44</f>
        <v>0.12927756653992395</v>
      </c>
      <c r="E44" s="285" t="n">
        <f>'Trenčianský kraj'!G44</f>
        <v>0.11026615969581754</v>
      </c>
      <c r="F44" s="285" t="n">
        <f>'Trenčianský kraj'!H44</f>
        <v>0.9310344827586207</v>
      </c>
      <c r="G44" s="285" t="n">
        <f>'Trenčianský kraj'!I44</f>
        <v>0.09999999999999998</v>
      </c>
      <c r="H44" s="285"/>
      <c r="I44" s="285" t="n">
        <f>'Trenčianský kraj'!K44</f>
        <v>0.07224334600760456</v>
      </c>
      <c r="J44" s="286" t="n">
        <f>'Trenčianský kraj'!L44</f>
        <v>0.09885931558935361</v>
      </c>
      <c r="K44" s="287" t="n">
        <f>'Trenčianský kraj'!M44</f>
        <v>0.7645429362880887</v>
      </c>
      <c r="L44" s="285" t="n">
        <f>'Trenčianský kraj'!N44</f>
        <v>0.11911357340720222</v>
      </c>
      <c r="M44" s="285" t="n">
        <f>'Trenčianský kraj'!O44</f>
        <v>0.11634349030470911</v>
      </c>
      <c r="N44" s="285"/>
      <c r="O44" s="285" t="n">
        <f>'Trenčianský kraj'!Q44</f>
        <v>0.07756232686980609</v>
      </c>
      <c r="P44" s="286" t="n">
        <f>'Trenčianský kraj'!R44</f>
        <v>0.10803324099722991</v>
      </c>
    </row>
    <row customFormat="1" ht="15.75" r="45" s="22" spans="2:17" x14ac:dyDescent="0.25">
      <c r="B45" s="15" t="s">
        <v>113</v>
      </c>
      <c r="C45" s="256" t="n">
        <f>'Trnavský kraj'!E35</f>
        <v>178.0</v>
      </c>
      <c r="D45" s="257" t="n">
        <f>'Trnavský kraj'!F35</f>
        <v>23.0</v>
      </c>
      <c r="E45" s="257" t="n">
        <f>'Trnavský kraj'!G35</f>
        <v>21.0</v>
      </c>
      <c r="F45" s="257" t="n">
        <f>'Trnavský kraj'!H35</f>
        <v>16.0</v>
      </c>
      <c r="G45" s="257" t="n">
        <f>'Trnavský kraj'!I35</f>
        <v>5.0</v>
      </c>
      <c r="H45" s="257" t="n">
        <f>'Trnavský kraj'!J35</f>
        <v>222.0</v>
      </c>
      <c r="I45" s="257" t="n">
        <f>'Trnavský kraj'!K35</f>
        <v>17.0</v>
      </c>
      <c r="J45" s="258" t="n">
        <f>'Trnavský kraj'!L35</f>
        <v>19.0</v>
      </c>
      <c r="K45" s="259" t="n">
        <f>'Trnavský kraj'!M35</f>
        <v>239.0</v>
      </c>
      <c r="L45" s="257" t="n">
        <f>'Trnavský kraj'!N35</f>
        <v>29.0</v>
      </c>
      <c r="M45" s="257" t="n">
        <f>'Trnavský kraj'!O35</f>
        <v>32.0</v>
      </c>
      <c r="N45" s="257" t="n">
        <f>'Trnavský kraj'!P35</f>
        <v>300.0</v>
      </c>
      <c r="O45" s="257" t="n">
        <f>'Trnavský kraj'!Q35</f>
        <v>26.0</v>
      </c>
      <c r="P45" s="258" t="n">
        <f>'Trnavský kraj'!R35</f>
        <v>24.0</v>
      </c>
    </row>
    <row customFormat="1" ht="15.75" r="46" s="22" spans="2:17" x14ac:dyDescent="0.25">
      <c r="B46" s="19" t="s">
        <v>100</v>
      </c>
      <c r="C46" s="284" t="n">
        <f>'Trnavský kraj'!E36</f>
        <v>0.8018018018018018</v>
      </c>
      <c r="D46" s="285" t="n">
        <f>'Trnavský kraj'!F36</f>
        <v>0.1036036036036036</v>
      </c>
      <c r="E46" s="285" t="n">
        <f>'Trnavský kraj'!G36</f>
        <v>0.09459459459459457</v>
      </c>
      <c r="F46" s="285" t="n">
        <f>'Trnavský kraj'!H36</f>
        <v>0.7619047619047619</v>
      </c>
      <c r="G46" s="285" t="n">
        <f>'Trnavský kraj'!I36</f>
        <v>0.23809523809523814</v>
      </c>
      <c r="H46" s="285"/>
      <c r="I46" s="285" t="n">
        <f>'Trnavský kraj'!K36</f>
        <v>0.07657657657657657</v>
      </c>
      <c r="J46" s="286" t="n">
        <f>'Trnavský kraj'!L36</f>
        <v>0.08558558558558559</v>
      </c>
      <c r="K46" s="287" t="n">
        <f>'Trnavský kraj'!M36</f>
        <v>0.7966666666666666</v>
      </c>
      <c r="L46" s="285" t="n">
        <f>'Trnavský kraj'!N36</f>
        <v>0.09666666666666666</v>
      </c>
      <c r="M46" s="285" t="n">
        <f>'Trnavský kraj'!O36</f>
        <v>0.1066666666666667</v>
      </c>
      <c r="N46" s="285"/>
      <c r="O46" s="285" t="n">
        <f>'Trnavský kraj'!Q36</f>
        <v>0.08666666666666667</v>
      </c>
      <c r="P46" s="286" t="n">
        <f>'Trnavský kraj'!R36</f>
        <v>0.08</v>
      </c>
    </row>
    <row customFormat="1" ht="15.75" r="47" s="22" spans="2:17" x14ac:dyDescent="0.25">
      <c r="B47" s="16" t="s">
        <v>114</v>
      </c>
      <c r="C47" s="256" t="n">
        <f>'Žilinský kraj'!E45</f>
        <v>150.0</v>
      </c>
      <c r="D47" s="257" t="n">
        <f>'Žilinský kraj'!F45</f>
        <v>22.0</v>
      </c>
      <c r="E47" s="257" t="n">
        <f>'Žilinský kraj'!G45</f>
        <v>30.0</v>
      </c>
      <c r="F47" s="257" t="n">
        <f>'Žilinský kraj'!H45</f>
        <v>25.0</v>
      </c>
      <c r="G47" s="257" t="n">
        <f>'Žilinský kraj'!I45</f>
        <v>5.0</v>
      </c>
      <c r="H47" s="257" t="n">
        <f>'Žilinský kraj'!J45</f>
        <v>202.0</v>
      </c>
      <c r="I47" s="257" t="n">
        <f>'Žilinský kraj'!K45</f>
        <v>23.0</v>
      </c>
      <c r="J47" s="258" t="n">
        <f>'Žilinský kraj'!L45</f>
        <v>14.0</v>
      </c>
      <c r="K47" s="259" t="n">
        <f>'Žilinský kraj'!M45</f>
        <v>224.0</v>
      </c>
      <c r="L47" s="257" t="n">
        <f>'Žilinský kraj'!N45</f>
        <v>27.0</v>
      </c>
      <c r="M47" s="257" t="n">
        <f>'Žilinský kraj'!O45</f>
        <v>41.0</v>
      </c>
      <c r="N47" s="257" t="n">
        <f>'Žilinský kraj'!P45</f>
        <v>292.0</v>
      </c>
      <c r="O47" s="257" t="n">
        <f>'Žilinský kraj'!Q45</f>
        <v>30.0</v>
      </c>
      <c r="P47" s="258" t="n">
        <f>'Žilinský kraj'!R45</f>
        <v>18.0</v>
      </c>
    </row>
    <row customFormat="1" ht="16.5" r="48" s="22" spans="2:17" thickBot="1" x14ac:dyDescent="0.3">
      <c r="B48" s="20" t="s">
        <v>100</v>
      </c>
      <c r="C48" s="293" t="n">
        <f>'Žilinský kraj'!E46</f>
        <v>0.7425742574257426</v>
      </c>
      <c r="D48" s="294" t="n">
        <f>'Žilinský kraj'!F46</f>
        <v>0.10891089108910891</v>
      </c>
      <c r="E48" s="294" t="n">
        <f>'Žilinský kraj'!G46</f>
        <v>0.14851485148514854</v>
      </c>
      <c r="F48" s="294" t="n">
        <f>'Žilinský kraj'!H46</f>
        <v>0.8333333333333334</v>
      </c>
      <c r="G48" s="294" t="n">
        <f>'Žilinský kraj'!I46</f>
        <v>1.0</v>
      </c>
      <c r="H48" s="294"/>
      <c r="I48" s="294" t="n">
        <f>'Žilinský kraj'!K46</f>
        <v>0.11386138613861387</v>
      </c>
      <c r="J48" s="295" t="n">
        <f>'Žilinský kraj'!L46</f>
        <v>0.06930693069306931</v>
      </c>
      <c r="K48" s="296" t="n">
        <f>'Žilinský kraj'!M46</f>
        <v>0.7671232876712328</v>
      </c>
      <c r="L48" s="294" t="n">
        <f>'Žilinský kraj'!N46</f>
        <v>0.09246575342465753</v>
      </c>
      <c r="M48" s="294" t="n">
        <f>'Žilinský kraj'!O46</f>
        <v>0.14041095890410965</v>
      </c>
      <c r="N48" s="294"/>
      <c r="O48" s="294" t="n">
        <f>'Žilinský kraj'!Q46</f>
        <v>0.10273972602739725</v>
      </c>
      <c r="P48" s="295" t="n">
        <f>'Žilinský kraj'!R46</f>
        <v>0.06164383561643835</v>
      </c>
    </row>
    <row customFormat="1" ht="16.5" r="49" s="22" spans="2:16" thickBot="1" x14ac:dyDescent="0.3">
      <c r="B49" s="21" t="s">
        <v>115</v>
      </c>
      <c r="C49" s="300" t="n">
        <f>C33+C35+C37+C39+C41+C43+C45+C47</f>
        <v>1290.0</v>
      </c>
      <c r="D49" s="301" t="n">
        <f ref="D49:P49" si="1" t="shared">D33+D35+D37+D39+D41+D43+D45+D47</f>
        <v>186.0</v>
      </c>
      <c r="E49" s="301" t="n">
        <f si="1" t="shared"/>
        <v>183.0</v>
      </c>
      <c r="F49" s="301" t="n">
        <f si="1" t="shared"/>
        <v>157.0</v>
      </c>
      <c r="G49" s="301" t="n">
        <f si="1" t="shared"/>
        <v>26.0</v>
      </c>
      <c r="H49" s="301" t="n">
        <f si="1" t="shared"/>
        <v>1659.0</v>
      </c>
      <c r="I49" s="301" t="n">
        <f si="1" t="shared"/>
        <v>143.0</v>
      </c>
      <c r="J49" s="302" t="n">
        <f si="1" t="shared"/>
        <v>122.0</v>
      </c>
      <c r="K49" s="303" t="n">
        <f si="1" t="shared"/>
        <v>1812.0</v>
      </c>
      <c r="L49" s="301" t="n">
        <f si="1" t="shared"/>
        <v>255.0</v>
      </c>
      <c r="M49" s="301" t="n">
        <f si="1" t="shared"/>
        <v>267.0</v>
      </c>
      <c r="N49" s="301" t="n">
        <f si="1" t="shared"/>
        <v>2334.0</v>
      </c>
      <c r="O49" s="301" t="n">
        <f si="1" t="shared"/>
        <v>210.0</v>
      </c>
      <c r="P49" s="302" t="n">
        <f si="1" t="shared"/>
        <v>162.0</v>
      </c>
    </row>
    <row customFormat="1" ht="15.75" r="50" s="22" spans="2:16" thickBot="1" x14ac:dyDescent="0.3">
      <c r="B50" s="264" t="s">
        <v>100</v>
      </c>
      <c r="C50" s="274" t="n">
        <f>IF(ISERROR(C49/(C49+D49+E49)),0,(C49/(C49+D49+E49)))</f>
        <v>0.7775768535262206</v>
      </c>
      <c r="D50" s="275" t="n">
        <f>IF(ISERROR(D49/(C49+D49+E49)),0,(D49/(C49+D49+E49)))</f>
        <v>0.11211573236889692</v>
      </c>
      <c r="E50" s="276" t="n">
        <f>IF(1-C50-D50=1,IF(E49=0,0,1),1-C50-D50)</f>
        <v>0.11030741410488244</v>
      </c>
      <c r="F50" s="276" t="n">
        <f>IF(ISERROR(F49/E49),0,F49/E49)</f>
        <v>0.8579234972677595</v>
      </c>
      <c r="G50" s="276" t="n">
        <f>IF(1-F50=1,IF(G49=0,0,1),1-F50)</f>
        <v>0.14207650273224048</v>
      </c>
      <c r="H50" s="276"/>
      <c r="I50" s="276" t="n">
        <f>IF(ISERROR(I49/H49),0,(I49/H49))</f>
        <v>0.0861965039180229</v>
      </c>
      <c r="J50" s="277" t="n">
        <f>IF(ISERROR(J49/H49),0,(J49/H49))</f>
        <v>0.07353827606992164</v>
      </c>
      <c r="K50" s="274" t="n">
        <f>IF(ISERROR(K49/N49),0,(K49/N49))</f>
        <v>0.7763496143958869</v>
      </c>
      <c r="L50" s="276" t="n">
        <f>IF(ISERROR(L49/N49),0,(L49/N49))</f>
        <v>0.10925449871465295</v>
      </c>
      <c r="M50" s="276" t="n">
        <f>IF(1-K50-L50=1,IF(M49=0,0,1),1-K50-L50)</f>
        <v>0.11439588688946015</v>
      </c>
      <c r="N50" s="276"/>
      <c r="O50" s="276" t="n">
        <f>IF(ISERROR(O49/N49),0,(O49/N49))</f>
        <v>0.08997429305912596</v>
      </c>
      <c r="P50" s="278" t="n">
        <f>IF(ISERROR(P49/N49),0,(P49/N49))</f>
        <v>0.06940874035989718</v>
      </c>
    </row>
  </sheetData>
  <sheetProtection autoFilter="0" deleteColumns="0" deleteRows="0" formatCells="0" formatColumns="0" formatRows="0" insertColumns="0" insertHyperlinks="0" insertRows="0" pivotTables="0" sort="0"/>
  <mergeCells count="29">
    <mergeCell ref="B2:H2"/>
    <mergeCell ref="B29:B32"/>
    <mergeCell ref="C29:J29"/>
    <mergeCell ref="K29:P29"/>
    <mergeCell ref="C30:C31"/>
    <mergeCell ref="D30:D31"/>
    <mergeCell ref="E30:E31"/>
    <mergeCell ref="F30:G30"/>
    <mergeCell ref="H30:H31"/>
    <mergeCell ref="I30:J30"/>
    <mergeCell ref="K30:K31"/>
    <mergeCell ref="L30:L31"/>
    <mergeCell ref="M30:M31"/>
    <mergeCell ref="N30:N31"/>
    <mergeCell ref="O30:P30"/>
    <mergeCell ref="O5:P5"/>
    <mergeCell ref="B4:B7"/>
    <mergeCell ref="C4:J4"/>
    <mergeCell ref="K4:P4"/>
    <mergeCell ref="C5:C6"/>
    <mergeCell ref="D5:D6"/>
    <mergeCell ref="E5:E6"/>
    <mergeCell ref="H5:H6"/>
    <mergeCell ref="I5:J5"/>
    <mergeCell ref="K5:K6"/>
    <mergeCell ref="L5:L6"/>
    <mergeCell ref="M5:M6"/>
    <mergeCell ref="N5:N6"/>
    <mergeCell ref="F5:G5"/>
  </mergeCells>
  <printOptions horizontalCentered="1"/>
  <pageMargins bottom="0.39370078740157483" footer="0" header="0" left="0" right="0.19685039370078741" top="0.39370078740157483"/>
  <pageSetup fitToHeight="2" orientation="landscape" paperSize="9" r:id="rId1" scale="93"/>
  <rowBreaks count="1" manualBreakCount="1">
    <brk id="25" man="1" max="15" min="1"/>
  </rowBreaks>
</worksheet>
</file>

<file path=xl/worksheets/sheet1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8"/>
  <sheetViews>
    <sheetView workbookViewId="0" tabSelected="false"/>
  </sheetViews>
  <sheetFormatPr defaultRowHeight="15" x14ac:dyDescent="0.25"/>
  <cols>
    <col min="1" max="1" customWidth="true" width="129.0" collapsed="false"/>
  </cols>
  <sheetData>
    <row ht="19.5" r="1" spans="1:18" thickBot="1" x14ac:dyDescent="0.35">
      <c r="A1" s="270" t="s">
        <v>139</v>
      </c>
      <c r="B1" s="268"/>
      <c r="C1" s="268"/>
      <c r="D1" s="268"/>
      <c r="E1" s="268"/>
      <c r="F1" s="268"/>
      <c r="G1" s="268"/>
      <c r="H1" s="268"/>
      <c r="I1" s="268"/>
    </row>
    <row ht="30" r="2" spans="1:18" x14ac:dyDescent="0.25">
      <c r="A2" s="271" t="s">
        <v>141</v>
      </c>
    </row>
    <row ht="30" r="3" spans="1:18" x14ac:dyDescent="0.25">
      <c r="A3" s="272" t="s">
        <v>140</v>
      </c>
    </row>
    <row r="4" spans="1:18" x14ac:dyDescent="0.25">
      <c r="A4" s="373" t="s">
        <v>137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269"/>
      <c r="M4" s="269"/>
    </row>
    <row ht="30" r="5" spans="1:18" x14ac:dyDescent="0.25">
      <c r="A5" s="272" t="s">
        <v>142</v>
      </c>
    </row>
    <row ht="30" r="6" spans="1:18" x14ac:dyDescent="0.25">
      <c r="A6" s="272" t="s">
        <v>143</v>
      </c>
    </row>
    <row ht="30" r="7" spans="1:18" x14ac:dyDescent="0.25">
      <c r="A7" s="272" t="s">
        <v>144</v>
      </c>
    </row>
    <row ht="30.75" r="8" spans="1:18" thickBot="1" x14ac:dyDescent="0.3">
      <c r="A8" s="374" t="s">
        <v>138</v>
      </c>
      <c r="B8" s="269"/>
      <c r="C8" s="269"/>
      <c r="D8" s="269"/>
      <c r="E8" s="269"/>
      <c r="F8" s="269"/>
      <c r="G8" s="269"/>
      <c r="H8" s="269"/>
      <c r="I8" s="269"/>
      <c r="J8" s="269"/>
      <c r="K8" s="269"/>
      <c r="L8" s="269"/>
      <c r="M8" s="269"/>
      <c r="N8" s="269"/>
      <c r="O8" s="269"/>
      <c r="P8" s="269"/>
      <c r="Q8" s="269"/>
      <c r="R8" s="269"/>
    </row>
  </sheetData>
  <pageMargins bottom="0.75" footer="0.3" header="0.3" left="0.7" right="0.7" top="0.75"/>
  <pageSetup fitToWidth="0"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4">
      <vt:variant>
        <vt:lpstr>Pracovné hárky</vt:lpstr>
      </vt:variant>
      <vt:variant>
        <vt:i4>11</vt:i4>
      </vt:variant>
      <vt:variant>
        <vt:lpstr>Pomenované rozsahy</vt:lpstr>
      </vt:variant>
      <vt:variant>
        <vt:i4>12</vt:i4>
      </vt:variant>
    </vt:vector>
  </HeadingPairs>
  <TitlesOfParts>
    <vt:vector baseType="lpstr" size="23">
      <vt:lpstr>Pracovisko</vt:lpstr>
      <vt:lpstr>Banskobystrický kraj</vt:lpstr>
      <vt:lpstr>Bratislavský kraj</vt:lpstr>
      <vt:lpstr>Košický kraj</vt:lpstr>
      <vt:lpstr>Nitrianský kraj</vt:lpstr>
      <vt:lpstr>Prešovský kraj</vt:lpstr>
      <vt:lpstr>Trenčianský kraj</vt:lpstr>
      <vt:lpstr>Trnavský kraj</vt:lpstr>
      <vt:lpstr>Žilinský kraj</vt:lpstr>
      <vt:lpstr>SR</vt:lpstr>
      <vt:lpstr>Vysvetlivky</vt:lpstr>
      <vt:lpstr>Vysvetlivky!_GoBack</vt:lpstr>
      <vt:lpstr>'Banskobystrický kraj'!Oblasť_tlače</vt:lpstr>
      <vt:lpstr>'Bratislavský kraj'!Oblasť_tlače</vt:lpstr>
      <vt:lpstr>'Košický kraj'!Oblasť_tlače</vt:lpstr>
      <vt:lpstr>'Nitrianský kraj'!Oblasť_tlače</vt:lpstr>
      <vt:lpstr>Pracovisko!Oblasť_tlače</vt:lpstr>
      <vt:lpstr>'Prešovský kraj'!Oblasť_tlače</vt:lpstr>
      <vt:lpstr>SR!Oblasť_tlače</vt:lpstr>
      <vt:lpstr>'Trenčianský kraj'!Oblasť_tlače</vt:lpstr>
      <vt:lpstr>'Trnavský kraj'!Oblasť_tlače</vt:lpstr>
      <vt:lpstr>Vysvetlivky!Oblasť_tlače</vt:lpstr>
      <vt:lpstr>'Žilinský kraj'!Oblasť_tlače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cp:category>Odbor metodiky IS</cp:category>
  <dcterms:created xsi:type="dcterms:W3CDTF">2013-01-30T15:41:45Z</dcterms:created>
  <dc:creator>Habuštová Alena</dc:creator>
  <dc:description>Odbor sociálnoprávnej ochrany detí a sociálnej kurately</dc:description>
  <cp:keywords>Sledovanie počtu rozhodnutí - OSPOD</cp:keywords>
  <cp:lastModifiedBy>Mihalusová Ľudmila</cp:lastModifiedBy>
  <cp:lastPrinted>2018-04-13T19:31:56Z</cp:lastPrinted>
  <dcterms:modified xsi:type="dcterms:W3CDTF">2018-05-24T12:09:46Z</dcterms:modified>
  <dc:subject>Office 2007 XLSX Test Document</dc:subject>
  <dc:title>Predbežné opatrenia</dc:title>
</cp:coreProperties>
</file>