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35" windowHeight="8130"/>
  </bookViews>
  <sheets>
    <sheet name="Príloha 16.1a" sheetId="5" r:id="rId1"/>
  </sheets>
  <calcPr calcId="124519"/>
</workbook>
</file>

<file path=xl/calcChain.xml><?xml version="1.0" encoding="utf-8"?>
<calcChain xmlns="http://schemas.openxmlformats.org/spreadsheetml/2006/main">
  <c r="C37" i="5"/>
  <c r="B37"/>
  <c r="B38" s="1"/>
  <c r="B42" l="1"/>
  <c r="B45" s="1"/>
  <c r="B39" l="1"/>
  <c r="B40" s="1"/>
  <c r="B41" s="1"/>
  <c r="B53"/>
  <c r="B46"/>
  <c r="C38"/>
  <c r="C42"/>
  <c r="C45" s="1"/>
  <c r="C14"/>
  <c r="C15" s="1"/>
  <c r="C16" s="1"/>
  <c r="C4"/>
  <c r="C5" s="1"/>
  <c r="B47" l="1"/>
  <c r="B48" s="1"/>
  <c r="B49" s="1"/>
  <c r="C39"/>
  <c r="D38"/>
  <c r="C46"/>
  <c r="C53"/>
  <c r="D45"/>
  <c r="B54"/>
  <c r="B55" s="1"/>
  <c r="B56" s="1"/>
  <c r="B57" s="1"/>
  <c r="B61"/>
  <c r="D14"/>
  <c r="D5"/>
  <c r="C6"/>
  <c r="D16"/>
  <c r="C17"/>
  <c r="D4"/>
  <c r="D15"/>
  <c r="C61" l="1"/>
  <c r="C54"/>
  <c r="D53"/>
  <c r="B69"/>
  <c r="B62"/>
  <c r="B63" s="1"/>
  <c r="B64" s="1"/>
  <c r="B65" s="1"/>
  <c r="C47"/>
  <c r="D46"/>
  <c r="C40"/>
  <c r="D39"/>
  <c r="C7"/>
  <c r="D6"/>
  <c r="C18"/>
  <c r="D18" s="1"/>
  <c r="D17"/>
  <c r="C69" l="1"/>
  <c r="C62"/>
  <c r="D61"/>
  <c r="C41"/>
  <c r="D41" s="1"/>
  <c r="D40"/>
  <c r="C48"/>
  <c r="D47"/>
  <c r="B78"/>
  <c r="B70"/>
  <c r="B71" s="1"/>
  <c r="B72" s="1"/>
  <c r="B73" s="1"/>
  <c r="C55"/>
  <c r="D54"/>
  <c r="D7"/>
  <c r="C8"/>
  <c r="D8" s="1"/>
  <c r="C78" l="1"/>
  <c r="C70"/>
  <c r="D69"/>
  <c r="C56"/>
  <c r="D55"/>
  <c r="B86"/>
  <c r="B79"/>
  <c r="B80" s="1"/>
  <c r="B81" s="1"/>
  <c r="B82" s="1"/>
  <c r="C49"/>
  <c r="D49" s="1"/>
  <c r="D48"/>
  <c r="C63"/>
  <c r="D62"/>
  <c r="C86" l="1"/>
  <c r="C79"/>
  <c r="D78"/>
  <c r="C64"/>
  <c r="D63"/>
  <c r="B94"/>
  <c r="B87"/>
  <c r="B88" s="1"/>
  <c r="B89" s="1"/>
  <c r="B90" s="1"/>
  <c r="C57"/>
  <c r="D57" s="1"/>
  <c r="D56"/>
  <c r="C71"/>
  <c r="D70"/>
  <c r="C94" l="1"/>
  <c r="C87"/>
  <c r="D86"/>
  <c r="C72"/>
  <c r="D71"/>
  <c r="B102"/>
  <c r="B95"/>
  <c r="B96" s="1"/>
  <c r="B97" s="1"/>
  <c r="B98" s="1"/>
  <c r="C65"/>
  <c r="D65" s="1"/>
  <c r="D64"/>
  <c r="C80"/>
  <c r="D79"/>
  <c r="C102" l="1"/>
  <c r="C95"/>
  <c r="D94"/>
  <c r="C81"/>
  <c r="D80"/>
  <c r="B110"/>
  <c r="B103"/>
  <c r="B104" s="1"/>
  <c r="B105" s="1"/>
  <c r="B106" s="1"/>
  <c r="C73"/>
  <c r="D73" s="1"/>
  <c r="D72"/>
  <c r="C88"/>
  <c r="D87"/>
  <c r="C110" l="1"/>
  <c r="C103"/>
  <c r="D102"/>
  <c r="C89"/>
  <c r="D88"/>
  <c r="B118"/>
  <c r="B111"/>
  <c r="B112" s="1"/>
  <c r="B113" s="1"/>
  <c r="B114" s="1"/>
  <c r="C82"/>
  <c r="D82" s="1"/>
  <c r="D81"/>
  <c r="C96"/>
  <c r="D95"/>
  <c r="C97" l="1"/>
  <c r="D96"/>
  <c r="B126"/>
  <c r="B119"/>
  <c r="B120" s="1"/>
  <c r="B121" s="1"/>
  <c r="B122" s="1"/>
  <c r="C90"/>
  <c r="D90" s="1"/>
  <c r="D89"/>
  <c r="C104"/>
  <c r="D103"/>
  <c r="C118"/>
  <c r="C111"/>
  <c r="D110"/>
  <c r="C112" l="1"/>
  <c r="D111"/>
  <c r="C126"/>
  <c r="C119"/>
  <c r="D118"/>
  <c r="C105"/>
  <c r="D104"/>
  <c r="B134"/>
  <c r="B127"/>
  <c r="B128" s="1"/>
  <c r="B129" s="1"/>
  <c r="B130" s="1"/>
  <c r="C98"/>
  <c r="D98" s="1"/>
  <c r="D97"/>
  <c r="B142" l="1"/>
  <c r="B135"/>
  <c r="B136" s="1"/>
  <c r="B137" s="1"/>
  <c r="B138" s="1"/>
  <c r="C106"/>
  <c r="D106" s="1"/>
  <c r="D105"/>
  <c r="C120"/>
  <c r="D119"/>
  <c r="C134"/>
  <c r="C127"/>
  <c r="D126"/>
  <c r="C113"/>
  <c r="D112"/>
  <c r="C114" l="1"/>
  <c r="D114" s="1"/>
  <c r="D113"/>
  <c r="C128"/>
  <c r="D127"/>
  <c r="C142"/>
  <c r="C135"/>
  <c r="D134"/>
  <c r="C121"/>
  <c r="D120"/>
  <c r="B150"/>
  <c r="B143"/>
  <c r="B144" s="1"/>
  <c r="B145" s="1"/>
  <c r="B146" s="1"/>
  <c r="C150" l="1"/>
  <c r="C143"/>
  <c r="D142"/>
  <c r="B158"/>
  <c r="B151"/>
  <c r="B152" s="1"/>
  <c r="B153" s="1"/>
  <c r="B154" s="1"/>
  <c r="C122"/>
  <c r="D122" s="1"/>
  <c r="D121"/>
  <c r="C136"/>
  <c r="D135"/>
  <c r="C129"/>
  <c r="D128"/>
  <c r="C130" l="1"/>
  <c r="D130" s="1"/>
  <c r="D129"/>
  <c r="C137"/>
  <c r="D136"/>
  <c r="B166"/>
  <c r="B159"/>
  <c r="B160" s="1"/>
  <c r="B161" s="1"/>
  <c r="B162" s="1"/>
  <c r="C144"/>
  <c r="D143"/>
  <c r="C158"/>
  <c r="C151"/>
  <c r="D150"/>
  <c r="C166" l="1"/>
  <c r="C159"/>
  <c r="D158"/>
  <c r="C145"/>
  <c r="D144"/>
  <c r="C138"/>
  <c r="D138" s="1"/>
  <c r="D137"/>
  <c r="C152"/>
  <c r="D151"/>
  <c r="B174"/>
  <c r="B167"/>
  <c r="B168" s="1"/>
  <c r="B169" s="1"/>
  <c r="B170" s="1"/>
  <c r="B182" l="1"/>
  <c r="B175"/>
  <c r="B176" s="1"/>
  <c r="B177" s="1"/>
  <c r="B178" s="1"/>
  <c r="C153"/>
  <c r="D152"/>
  <c r="C146"/>
  <c r="D146" s="1"/>
  <c r="D145"/>
  <c r="C160"/>
  <c r="D159"/>
  <c r="C174"/>
  <c r="C167"/>
  <c r="D166"/>
  <c r="C168" l="1"/>
  <c r="D167"/>
  <c r="C182"/>
  <c r="C175"/>
  <c r="D174"/>
  <c r="C161"/>
  <c r="D160"/>
  <c r="C154"/>
  <c r="D154" s="1"/>
  <c r="D153"/>
  <c r="B190"/>
  <c r="B191" s="1"/>
  <c r="B192" s="1"/>
  <c r="B193" s="1"/>
  <c r="B194" s="1"/>
  <c r="B183"/>
  <c r="B184" s="1"/>
  <c r="B185" s="1"/>
  <c r="B186" s="1"/>
  <c r="C162" l="1"/>
  <c r="D162" s="1"/>
  <c r="D161"/>
  <c r="C176"/>
  <c r="D175"/>
  <c r="C190"/>
  <c r="C183"/>
  <c r="D182"/>
  <c r="C169"/>
  <c r="D168"/>
  <c r="C191" l="1"/>
  <c r="D190"/>
  <c r="C177"/>
  <c r="D176"/>
  <c r="C170"/>
  <c r="D170" s="1"/>
  <c r="D169"/>
  <c r="C184"/>
  <c r="D183"/>
  <c r="C178" l="1"/>
  <c r="D178" s="1"/>
  <c r="D177"/>
  <c r="C185"/>
  <c r="D184"/>
  <c r="C192"/>
  <c r="D191"/>
  <c r="C193" l="1"/>
  <c r="D192"/>
  <c r="C186"/>
  <c r="D186" s="1"/>
  <c r="D185"/>
  <c r="C194" l="1"/>
  <c r="D194" s="1"/>
  <c r="D193"/>
</calcChain>
</file>

<file path=xl/sharedStrings.xml><?xml version="1.0" encoding="utf-8"?>
<sst xmlns="http://schemas.openxmlformats.org/spreadsheetml/2006/main" count="211" uniqueCount="51">
  <si>
    <t>20 hodín týždenne</t>
  </si>
  <si>
    <t>príspevok spolu na 1 UoZ</t>
  </si>
  <si>
    <t>4% CCP</t>
  </si>
  <si>
    <t>1-25 UoZ</t>
  </si>
  <si>
    <t>26-50 UoZ</t>
  </si>
  <si>
    <t>51-75 UoZ</t>
  </si>
  <si>
    <t>76-100 UoZ</t>
  </si>
  <si>
    <t>101 UoZ a viac</t>
  </si>
  <si>
    <t>4,5% CCP</t>
  </si>
  <si>
    <t>príspevok na náklady AČ</t>
  </si>
  <si>
    <t>19 hodín týždenne</t>
  </si>
  <si>
    <t>18 hodín týždenne</t>
  </si>
  <si>
    <t>17 hodín týždenne</t>
  </si>
  <si>
    <t>16 hodín týždenne</t>
  </si>
  <si>
    <t>príspevok na CCP koordinátora</t>
  </si>
  <si>
    <t>1,5 % CCP</t>
  </si>
  <si>
    <t>príspevok spolu na 1 UoZ/1 mesiac</t>
  </si>
  <si>
    <t>15 hodín týždenne</t>
  </si>
  <si>
    <t>14 hodín týždenne</t>
  </si>
  <si>
    <t>13 hodín týždenne</t>
  </si>
  <si>
    <t>12 hodín týždenne</t>
  </si>
  <si>
    <t>11 hodín týždenne</t>
  </si>
  <si>
    <t>10 hodín týždenne</t>
  </si>
  <si>
    <t>9 hodín týždenne</t>
  </si>
  <si>
    <t>8 hodín týždenne</t>
  </si>
  <si>
    <t>7 hodín týždenne</t>
  </si>
  <si>
    <t>6 hodín týždenne</t>
  </si>
  <si>
    <t>5 hodín týždenne</t>
  </si>
  <si>
    <t>3 hodiny týždenne</t>
  </si>
  <si>
    <t>2 hodiny týždenne</t>
  </si>
  <si>
    <t>1 hodina týždenne</t>
  </si>
  <si>
    <t>26 - 50 UoZ</t>
  </si>
  <si>
    <t>51 - 75 UoZ</t>
  </si>
  <si>
    <t>76 - 100 UoZ</t>
  </si>
  <si>
    <t>1 - 25 UoZ</t>
  </si>
  <si>
    <t>zníženie príspevku za každú jednu hodinu</t>
  </si>
  <si>
    <r>
      <t>1 - 25</t>
    </r>
    <r>
      <rPr>
        <b/>
        <sz val="10"/>
        <color rgb="FF00B05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UoZ</t>
    </r>
  </si>
  <si>
    <r>
      <t>76 - 100</t>
    </r>
    <r>
      <rPr>
        <b/>
        <sz val="10"/>
        <color rgb="FF00B05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UoZ</t>
    </r>
  </si>
  <si>
    <r>
      <t>51 - 75</t>
    </r>
    <r>
      <rPr>
        <b/>
        <sz val="10"/>
        <color rgb="FF00B05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UoZ</t>
    </r>
  </si>
  <si>
    <t>4 hodiny týždenne</t>
  </si>
  <si>
    <t>príspevok na CCP organizátora</t>
  </si>
  <si>
    <t>podľa § 52 ods. 8 zákona č. 5/2004 Z. z. o službách zamestnanosti a o zmene a doplnení niektorých zákonov v znení neskorších predpisov</t>
  </si>
  <si>
    <r>
      <t xml:space="preserve">Príspevok na úhradu časti nákladov na </t>
    </r>
    <r>
      <rPr>
        <b/>
        <sz val="10"/>
        <rFont val="Arial"/>
        <family val="2"/>
        <charset val="238"/>
      </rPr>
      <t>osobné ochranné pracovné prostriedky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 xml:space="preserve"> úrazové poistenie UoZ</t>
    </r>
    <r>
      <rPr>
        <sz val="10"/>
        <rFont val="Arial"/>
        <family val="2"/>
        <charset val="238"/>
      </rPr>
      <t xml:space="preserve">, časti nákladov na </t>
    </r>
    <r>
      <rPr>
        <b/>
        <sz val="10"/>
        <rFont val="Arial"/>
        <family val="2"/>
        <charset val="238"/>
      </rPr>
      <t xml:space="preserve">pracovné náradie </t>
    </r>
    <r>
      <rPr>
        <sz val="10"/>
        <rFont val="Arial"/>
        <family val="2"/>
        <charset val="238"/>
      </rPr>
      <t xml:space="preserve">a časti </t>
    </r>
    <r>
      <rPr>
        <b/>
        <sz val="10"/>
        <rFont val="Arial"/>
        <family val="2"/>
        <charset val="238"/>
      </rPr>
      <t>ďalších</t>
    </r>
    <r>
      <rPr>
        <sz val="10"/>
        <rFont val="Arial"/>
        <family val="2"/>
        <charset val="238"/>
      </rPr>
      <t xml:space="preserve"> nákladov, ktoré </t>
    </r>
    <r>
      <rPr>
        <b/>
        <sz val="10"/>
        <rFont val="Arial"/>
        <family val="2"/>
        <charset val="238"/>
      </rPr>
      <t>súvisia</t>
    </r>
    <r>
      <rPr>
        <sz val="10"/>
        <rFont val="Arial"/>
        <family val="2"/>
        <charset val="238"/>
      </rPr>
      <t xml:space="preserve"> s vykonávaním AČ
+
príspevok na úhradu časti</t>
    </r>
    <r>
      <rPr>
        <b/>
        <sz val="10"/>
        <rFont val="Arial"/>
        <family val="2"/>
        <charset val="238"/>
      </rPr>
      <t xml:space="preserve"> celkovej ceny práce</t>
    </r>
    <r>
      <rPr>
        <sz val="10"/>
        <rFont val="Arial"/>
        <family val="2"/>
        <charset val="238"/>
      </rPr>
      <t xml:space="preserve"> (ďalej len „CCP“) </t>
    </r>
    <r>
      <rPr>
        <b/>
        <sz val="10"/>
        <rFont val="Arial"/>
        <family val="2"/>
        <charset val="238"/>
      </rPr>
      <t>zamestnanca</t>
    </r>
    <r>
      <rPr>
        <sz val="10"/>
        <rFont val="Arial"/>
        <family val="2"/>
        <charset val="238"/>
      </rPr>
      <t>, ktorý</t>
    </r>
    <r>
      <rPr>
        <b/>
        <sz val="10"/>
        <rFont val="Arial"/>
        <family val="2"/>
        <charset val="238"/>
      </rPr>
      <t xml:space="preserve"> organizuje</t>
    </r>
    <r>
      <rPr>
        <sz val="10"/>
        <rFont val="Arial"/>
        <family val="2"/>
        <charset val="238"/>
      </rPr>
      <t xml:space="preserve"> AČ (ďalej len „organizátor“)</t>
    </r>
  </si>
  <si>
    <r>
      <t>Výška príspevku v závislosti od dohodnutého týždenného rozsahu hodín a od dohodnutého počtu dlhodobo nezamestnaných občanov, ktorí sú poberateľmi dávky v hmotnej núdzi a príspevkov k dávke v hmotnej núdzi</t>
    </r>
    <r>
      <rPr>
        <sz val="10"/>
        <rFont val="Arial"/>
        <family val="2"/>
        <charset val="238"/>
      </rPr>
      <t xml:space="preserve"> (ďalej len „UoZ“) </t>
    </r>
    <r>
      <rPr>
        <b/>
        <sz val="10"/>
        <rFont val="Arial"/>
        <family val="2"/>
        <charset val="238"/>
      </rPr>
      <t>a ktorí vykonávajú aktivačnú činnosť formou menších obecných služieb pre obec alebo formou menších služieb pre samosprávny kraj</t>
    </r>
    <r>
      <rPr>
        <sz val="10"/>
        <rFont val="Arial"/>
        <family val="2"/>
        <charset val="238"/>
      </rPr>
      <t xml:space="preserve"> (ďalej len „AČ“) </t>
    </r>
    <r>
      <rPr>
        <b/>
        <sz val="10"/>
        <rFont val="Arial"/>
        <family val="2"/>
        <charset val="238"/>
      </rPr>
      <t>- úhrada časti nákladov, ktoré súvisia s vykonávaním menších obecných služieb pre obec alebo menších služieb pre samosprávny kraj, mesačne vo výške 7 %</t>
    </r>
  </si>
  <si>
    <t>7 % CCP</t>
  </si>
  <si>
    <t>3 % CCP</t>
  </si>
  <si>
    <t>10 % CCP</t>
  </si>
  <si>
    <t>Celková cena práce platná na rok 2016</t>
  </si>
  <si>
    <t>IN - 015/2016_Príloha 16.1a</t>
  </si>
  <si>
    <t>Kód ITMS2014+: .............................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</si>
  <si>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Národný projekt ..........................................................................................................................................
sa realizuje vďaka podpore z Európskeho sociálneho fondu v rámci Operačného programu Ľudské zdroje
www.employment.gov.sk / www.esf.gov.sk</t>
  </si>
</sst>
</file>

<file path=xl/styles.xml><?xml version="1.0" encoding="utf-8"?>
<styleSheet xmlns="http://schemas.openxmlformats.org/spreadsheetml/2006/main">
  <numFmts count="4">
    <numFmt numFmtId="6" formatCode="#,##0\ &quot;Sk&quot;;[Red]\-#,##0\ &quot;Sk&quot;"/>
    <numFmt numFmtId="43" formatCode="_-* #,##0.00\ _S_k_-;\-* #,##0.00\ _S_k_-;_-* &quot;-&quot;??\ _S_k_-;_-@_-"/>
    <numFmt numFmtId="164" formatCode="[$€-2]\ #,##0.00"/>
    <numFmt numFmtId="165" formatCode="[$€-2]\ #,##0.00;[Red]\-[$€-2]\ #,##0.00"/>
  </numFmts>
  <fonts count="1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indexed="12"/>
      <name val="Arial"/>
      <family val="2"/>
      <charset val="238"/>
    </font>
    <font>
      <b/>
      <sz val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i/>
      <sz val="10"/>
      <color rgb="FF0000FF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9"/>
      <name val="Times New Roman"/>
      <family val="1"/>
      <charset val="238"/>
    </font>
    <font>
      <sz val="10"/>
      <name val="Arial CE"/>
    </font>
    <font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43" fontId="4" fillId="0" borderId="0" applyFont="0" applyFill="0" applyBorder="0" applyAlignment="0" applyProtection="0"/>
    <xf numFmtId="0" fontId="1" fillId="0" borderId="0"/>
  </cellStyleXfs>
  <cellXfs count="52">
    <xf numFmtId="0" fontId="0" fillId="0" borderId="0" xfId="0"/>
    <xf numFmtId="0" fontId="3" fillId="2" borderId="0" xfId="0" applyFont="1" applyFill="1"/>
    <xf numFmtId="0" fontId="4" fillId="0" borderId="0" xfId="0" applyFont="1"/>
    <xf numFmtId="0" fontId="3" fillId="0" borderId="0" xfId="0" applyFont="1" applyFill="1"/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3" fontId="3" fillId="2" borderId="0" xfId="0" applyNumberFormat="1" applyFont="1" applyFill="1"/>
    <xf numFmtId="3" fontId="3" fillId="0" borderId="0" xfId="0" applyNumberFormat="1" applyFont="1" applyFill="1"/>
    <xf numFmtId="0" fontId="3" fillId="0" borderId="2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Fill="1" applyAlignment="1">
      <alignment horizontal="left" vertical="center" wrapText="1"/>
    </xf>
    <xf numFmtId="165" fontId="9" fillId="0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64" fontId="4" fillId="0" borderId="1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6" fontId="4" fillId="0" borderId="0" xfId="0" applyNumberFormat="1" applyFont="1" applyAlignment="1">
      <alignment vertical="center"/>
    </xf>
    <xf numFmtId="0" fontId="3" fillId="0" borderId="0" xfId="0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right"/>
    </xf>
    <xf numFmtId="164" fontId="3" fillId="3" borderId="4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3" fontId="4" fillId="2" borderId="0" xfId="0" applyNumberFormat="1" applyFont="1" applyFill="1" applyAlignment="1"/>
    <xf numFmtId="3" fontId="4" fillId="0" borderId="0" xfId="0" applyNumberFormat="1" applyFont="1" applyFill="1" applyAlignment="1"/>
    <xf numFmtId="0" fontId="4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164" fontId="4" fillId="0" borderId="1" xfId="4" applyNumberFormat="1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right"/>
    </xf>
    <xf numFmtId="0" fontId="15" fillId="0" borderId="9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</cellXfs>
  <cellStyles count="7">
    <cellStyle name="Čiarka 2" xfId="5"/>
    <cellStyle name="čiarky 2" xfId="1"/>
    <cellStyle name="Normálna 2" xfId="4"/>
    <cellStyle name="normálne 2" xfId="2"/>
    <cellStyle name="normálne 3" xfId="3"/>
    <cellStyle name="normálne 3 2" xfId="6"/>
    <cellStyle name="normální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3</xdr:col>
      <xdr:colOff>1257300</xdr:colOff>
      <xdr:row>24</xdr:row>
      <xdr:rowOff>104775</xdr:rowOff>
    </xdr:to>
    <xdr:pic>
      <xdr:nvPicPr>
        <xdr:cNvPr id="2" name="Obrázok 1" descr="Popis: C:\Users\popadakoval\AppData\Local\Microsoft\Windows\Temporary Internet Files\Content.Outlook\0HQSK5H1\oplz+eu_1 ku 5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647700"/>
          <a:ext cx="52959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8"/>
  <sheetViews>
    <sheetView showGridLines="0" tabSelected="1" topLeftCell="A19" workbookViewId="0">
      <selection activeCell="C19" sqref="C19:D19"/>
    </sheetView>
  </sheetViews>
  <sheetFormatPr defaultRowHeight="12.75"/>
  <cols>
    <col min="1" max="1" width="18.85546875" style="2" customWidth="1"/>
    <col min="2" max="2" width="20.5703125" style="2" customWidth="1"/>
    <col min="3" max="3" width="21.140625" style="2" customWidth="1"/>
    <col min="4" max="4" width="19" style="2" customWidth="1"/>
    <col min="5" max="5" width="27.140625" style="13" hidden="1" customWidth="1"/>
    <col min="6" max="6" width="9.28515625" style="3" customWidth="1"/>
    <col min="257" max="257" width="22" customWidth="1"/>
    <col min="258" max="258" width="21.28515625" customWidth="1"/>
    <col min="259" max="259" width="21.140625" customWidth="1"/>
    <col min="260" max="260" width="21.7109375" customWidth="1"/>
    <col min="261" max="261" width="0" hidden="1" customWidth="1"/>
    <col min="262" max="262" width="9.28515625" customWidth="1"/>
    <col min="513" max="513" width="22" customWidth="1"/>
    <col min="514" max="514" width="21.28515625" customWidth="1"/>
    <col min="515" max="515" width="21.140625" customWidth="1"/>
    <col min="516" max="516" width="21.7109375" customWidth="1"/>
    <col min="517" max="517" width="0" hidden="1" customWidth="1"/>
    <col min="518" max="518" width="9.28515625" customWidth="1"/>
    <col min="769" max="769" width="22" customWidth="1"/>
    <col min="770" max="770" width="21.28515625" customWidth="1"/>
    <col min="771" max="771" width="21.140625" customWidth="1"/>
    <col min="772" max="772" width="21.7109375" customWidth="1"/>
    <col min="773" max="773" width="0" hidden="1" customWidth="1"/>
    <col min="774" max="774" width="9.28515625" customWidth="1"/>
    <col min="1025" max="1025" width="22" customWidth="1"/>
    <col min="1026" max="1026" width="21.28515625" customWidth="1"/>
    <col min="1027" max="1027" width="21.140625" customWidth="1"/>
    <col min="1028" max="1028" width="21.7109375" customWidth="1"/>
    <col min="1029" max="1029" width="0" hidden="1" customWidth="1"/>
    <col min="1030" max="1030" width="9.28515625" customWidth="1"/>
    <col min="1281" max="1281" width="22" customWidth="1"/>
    <col min="1282" max="1282" width="21.28515625" customWidth="1"/>
    <col min="1283" max="1283" width="21.140625" customWidth="1"/>
    <col min="1284" max="1284" width="21.7109375" customWidth="1"/>
    <col min="1285" max="1285" width="0" hidden="1" customWidth="1"/>
    <col min="1286" max="1286" width="9.28515625" customWidth="1"/>
    <col min="1537" max="1537" width="22" customWidth="1"/>
    <col min="1538" max="1538" width="21.28515625" customWidth="1"/>
    <col min="1539" max="1539" width="21.140625" customWidth="1"/>
    <col min="1540" max="1540" width="21.7109375" customWidth="1"/>
    <col min="1541" max="1541" width="0" hidden="1" customWidth="1"/>
    <col min="1542" max="1542" width="9.28515625" customWidth="1"/>
    <col min="1793" max="1793" width="22" customWidth="1"/>
    <col min="1794" max="1794" width="21.28515625" customWidth="1"/>
    <col min="1795" max="1795" width="21.140625" customWidth="1"/>
    <col min="1796" max="1796" width="21.7109375" customWidth="1"/>
    <col min="1797" max="1797" width="0" hidden="1" customWidth="1"/>
    <col min="1798" max="1798" width="9.28515625" customWidth="1"/>
    <col min="2049" max="2049" width="22" customWidth="1"/>
    <col min="2050" max="2050" width="21.28515625" customWidth="1"/>
    <col min="2051" max="2051" width="21.140625" customWidth="1"/>
    <col min="2052" max="2052" width="21.7109375" customWidth="1"/>
    <col min="2053" max="2053" width="0" hidden="1" customWidth="1"/>
    <col min="2054" max="2054" width="9.28515625" customWidth="1"/>
    <col min="2305" max="2305" width="22" customWidth="1"/>
    <col min="2306" max="2306" width="21.28515625" customWidth="1"/>
    <col min="2307" max="2307" width="21.140625" customWidth="1"/>
    <col min="2308" max="2308" width="21.7109375" customWidth="1"/>
    <col min="2309" max="2309" width="0" hidden="1" customWidth="1"/>
    <col min="2310" max="2310" width="9.28515625" customWidth="1"/>
    <col min="2561" max="2561" width="22" customWidth="1"/>
    <col min="2562" max="2562" width="21.28515625" customWidth="1"/>
    <col min="2563" max="2563" width="21.140625" customWidth="1"/>
    <col min="2564" max="2564" width="21.7109375" customWidth="1"/>
    <col min="2565" max="2565" width="0" hidden="1" customWidth="1"/>
    <col min="2566" max="2566" width="9.28515625" customWidth="1"/>
    <col min="2817" max="2817" width="22" customWidth="1"/>
    <col min="2818" max="2818" width="21.28515625" customWidth="1"/>
    <col min="2819" max="2819" width="21.140625" customWidth="1"/>
    <col min="2820" max="2820" width="21.7109375" customWidth="1"/>
    <col min="2821" max="2821" width="0" hidden="1" customWidth="1"/>
    <col min="2822" max="2822" width="9.28515625" customWidth="1"/>
    <col min="3073" max="3073" width="22" customWidth="1"/>
    <col min="3074" max="3074" width="21.28515625" customWidth="1"/>
    <col min="3075" max="3075" width="21.140625" customWidth="1"/>
    <col min="3076" max="3076" width="21.7109375" customWidth="1"/>
    <col min="3077" max="3077" width="0" hidden="1" customWidth="1"/>
    <col min="3078" max="3078" width="9.28515625" customWidth="1"/>
    <col min="3329" max="3329" width="22" customWidth="1"/>
    <col min="3330" max="3330" width="21.28515625" customWidth="1"/>
    <col min="3331" max="3331" width="21.140625" customWidth="1"/>
    <col min="3332" max="3332" width="21.7109375" customWidth="1"/>
    <col min="3333" max="3333" width="0" hidden="1" customWidth="1"/>
    <col min="3334" max="3334" width="9.28515625" customWidth="1"/>
    <col min="3585" max="3585" width="22" customWidth="1"/>
    <col min="3586" max="3586" width="21.28515625" customWidth="1"/>
    <col min="3587" max="3587" width="21.140625" customWidth="1"/>
    <col min="3588" max="3588" width="21.7109375" customWidth="1"/>
    <col min="3589" max="3589" width="0" hidden="1" customWidth="1"/>
    <col min="3590" max="3590" width="9.28515625" customWidth="1"/>
    <col min="3841" max="3841" width="22" customWidth="1"/>
    <col min="3842" max="3842" width="21.28515625" customWidth="1"/>
    <col min="3843" max="3843" width="21.140625" customWidth="1"/>
    <col min="3844" max="3844" width="21.7109375" customWidth="1"/>
    <col min="3845" max="3845" width="0" hidden="1" customWidth="1"/>
    <col min="3846" max="3846" width="9.28515625" customWidth="1"/>
    <col min="4097" max="4097" width="22" customWidth="1"/>
    <col min="4098" max="4098" width="21.28515625" customWidth="1"/>
    <col min="4099" max="4099" width="21.140625" customWidth="1"/>
    <col min="4100" max="4100" width="21.7109375" customWidth="1"/>
    <col min="4101" max="4101" width="0" hidden="1" customWidth="1"/>
    <col min="4102" max="4102" width="9.28515625" customWidth="1"/>
    <col min="4353" max="4353" width="22" customWidth="1"/>
    <col min="4354" max="4354" width="21.28515625" customWidth="1"/>
    <col min="4355" max="4355" width="21.140625" customWidth="1"/>
    <col min="4356" max="4356" width="21.7109375" customWidth="1"/>
    <col min="4357" max="4357" width="0" hidden="1" customWidth="1"/>
    <col min="4358" max="4358" width="9.28515625" customWidth="1"/>
    <col min="4609" max="4609" width="22" customWidth="1"/>
    <col min="4610" max="4610" width="21.28515625" customWidth="1"/>
    <col min="4611" max="4611" width="21.140625" customWidth="1"/>
    <col min="4612" max="4612" width="21.7109375" customWidth="1"/>
    <col min="4613" max="4613" width="0" hidden="1" customWidth="1"/>
    <col min="4614" max="4614" width="9.28515625" customWidth="1"/>
    <col min="4865" max="4865" width="22" customWidth="1"/>
    <col min="4866" max="4866" width="21.28515625" customWidth="1"/>
    <col min="4867" max="4867" width="21.140625" customWidth="1"/>
    <col min="4868" max="4868" width="21.7109375" customWidth="1"/>
    <col min="4869" max="4869" width="0" hidden="1" customWidth="1"/>
    <col min="4870" max="4870" width="9.28515625" customWidth="1"/>
    <col min="5121" max="5121" width="22" customWidth="1"/>
    <col min="5122" max="5122" width="21.28515625" customWidth="1"/>
    <col min="5123" max="5123" width="21.140625" customWidth="1"/>
    <col min="5124" max="5124" width="21.7109375" customWidth="1"/>
    <col min="5125" max="5125" width="0" hidden="1" customWidth="1"/>
    <col min="5126" max="5126" width="9.28515625" customWidth="1"/>
    <col min="5377" max="5377" width="22" customWidth="1"/>
    <col min="5378" max="5378" width="21.28515625" customWidth="1"/>
    <col min="5379" max="5379" width="21.140625" customWidth="1"/>
    <col min="5380" max="5380" width="21.7109375" customWidth="1"/>
    <col min="5381" max="5381" width="0" hidden="1" customWidth="1"/>
    <col min="5382" max="5382" width="9.28515625" customWidth="1"/>
    <col min="5633" max="5633" width="22" customWidth="1"/>
    <col min="5634" max="5634" width="21.28515625" customWidth="1"/>
    <col min="5635" max="5635" width="21.140625" customWidth="1"/>
    <col min="5636" max="5636" width="21.7109375" customWidth="1"/>
    <col min="5637" max="5637" width="0" hidden="1" customWidth="1"/>
    <col min="5638" max="5638" width="9.28515625" customWidth="1"/>
    <col min="5889" max="5889" width="22" customWidth="1"/>
    <col min="5890" max="5890" width="21.28515625" customWidth="1"/>
    <col min="5891" max="5891" width="21.140625" customWidth="1"/>
    <col min="5892" max="5892" width="21.7109375" customWidth="1"/>
    <col min="5893" max="5893" width="0" hidden="1" customWidth="1"/>
    <col min="5894" max="5894" width="9.28515625" customWidth="1"/>
    <col min="6145" max="6145" width="22" customWidth="1"/>
    <col min="6146" max="6146" width="21.28515625" customWidth="1"/>
    <col min="6147" max="6147" width="21.140625" customWidth="1"/>
    <col min="6148" max="6148" width="21.7109375" customWidth="1"/>
    <col min="6149" max="6149" width="0" hidden="1" customWidth="1"/>
    <col min="6150" max="6150" width="9.28515625" customWidth="1"/>
    <col min="6401" max="6401" width="22" customWidth="1"/>
    <col min="6402" max="6402" width="21.28515625" customWidth="1"/>
    <col min="6403" max="6403" width="21.140625" customWidth="1"/>
    <col min="6404" max="6404" width="21.7109375" customWidth="1"/>
    <col min="6405" max="6405" width="0" hidden="1" customWidth="1"/>
    <col min="6406" max="6406" width="9.28515625" customWidth="1"/>
    <col min="6657" max="6657" width="22" customWidth="1"/>
    <col min="6658" max="6658" width="21.28515625" customWidth="1"/>
    <col min="6659" max="6659" width="21.140625" customWidth="1"/>
    <col min="6660" max="6660" width="21.7109375" customWidth="1"/>
    <col min="6661" max="6661" width="0" hidden="1" customWidth="1"/>
    <col min="6662" max="6662" width="9.28515625" customWidth="1"/>
    <col min="6913" max="6913" width="22" customWidth="1"/>
    <col min="6914" max="6914" width="21.28515625" customWidth="1"/>
    <col min="6915" max="6915" width="21.140625" customWidth="1"/>
    <col min="6916" max="6916" width="21.7109375" customWidth="1"/>
    <col min="6917" max="6917" width="0" hidden="1" customWidth="1"/>
    <col min="6918" max="6918" width="9.28515625" customWidth="1"/>
    <col min="7169" max="7169" width="22" customWidth="1"/>
    <col min="7170" max="7170" width="21.28515625" customWidth="1"/>
    <col min="7171" max="7171" width="21.140625" customWidth="1"/>
    <col min="7172" max="7172" width="21.7109375" customWidth="1"/>
    <col min="7173" max="7173" width="0" hidden="1" customWidth="1"/>
    <col min="7174" max="7174" width="9.28515625" customWidth="1"/>
    <col min="7425" max="7425" width="22" customWidth="1"/>
    <col min="7426" max="7426" width="21.28515625" customWidth="1"/>
    <col min="7427" max="7427" width="21.140625" customWidth="1"/>
    <col min="7428" max="7428" width="21.7109375" customWidth="1"/>
    <col min="7429" max="7429" width="0" hidden="1" customWidth="1"/>
    <col min="7430" max="7430" width="9.28515625" customWidth="1"/>
    <col min="7681" max="7681" width="22" customWidth="1"/>
    <col min="7682" max="7682" width="21.28515625" customWidth="1"/>
    <col min="7683" max="7683" width="21.140625" customWidth="1"/>
    <col min="7684" max="7684" width="21.7109375" customWidth="1"/>
    <col min="7685" max="7685" width="0" hidden="1" customWidth="1"/>
    <col min="7686" max="7686" width="9.28515625" customWidth="1"/>
    <col min="7937" max="7937" width="22" customWidth="1"/>
    <col min="7938" max="7938" width="21.28515625" customWidth="1"/>
    <col min="7939" max="7939" width="21.140625" customWidth="1"/>
    <col min="7940" max="7940" width="21.7109375" customWidth="1"/>
    <col min="7941" max="7941" width="0" hidden="1" customWidth="1"/>
    <col min="7942" max="7942" width="9.28515625" customWidth="1"/>
    <col min="8193" max="8193" width="22" customWidth="1"/>
    <col min="8194" max="8194" width="21.28515625" customWidth="1"/>
    <col min="8195" max="8195" width="21.140625" customWidth="1"/>
    <col min="8196" max="8196" width="21.7109375" customWidth="1"/>
    <col min="8197" max="8197" width="0" hidden="1" customWidth="1"/>
    <col min="8198" max="8198" width="9.28515625" customWidth="1"/>
    <col min="8449" max="8449" width="22" customWidth="1"/>
    <col min="8450" max="8450" width="21.28515625" customWidth="1"/>
    <col min="8451" max="8451" width="21.140625" customWidth="1"/>
    <col min="8452" max="8452" width="21.7109375" customWidth="1"/>
    <col min="8453" max="8453" width="0" hidden="1" customWidth="1"/>
    <col min="8454" max="8454" width="9.28515625" customWidth="1"/>
    <col min="8705" max="8705" width="22" customWidth="1"/>
    <col min="8706" max="8706" width="21.28515625" customWidth="1"/>
    <col min="8707" max="8707" width="21.140625" customWidth="1"/>
    <col min="8708" max="8708" width="21.7109375" customWidth="1"/>
    <col min="8709" max="8709" width="0" hidden="1" customWidth="1"/>
    <col min="8710" max="8710" width="9.28515625" customWidth="1"/>
    <col min="8961" max="8961" width="22" customWidth="1"/>
    <col min="8962" max="8962" width="21.28515625" customWidth="1"/>
    <col min="8963" max="8963" width="21.140625" customWidth="1"/>
    <col min="8964" max="8964" width="21.7109375" customWidth="1"/>
    <col min="8965" max="8965" width="0" hidden="1" customWidth="1"/>
    <col min="8966" max="8966" width="9.28515625" customWidth="1"/>
    <col min="9217" max="9217" width="22" customWidth="1"/>
    <col min="9218" max="9218" width="21.28515625" customWidth="1"/>
    <col min="9219" max="9219" width="21.140625" customWidth="1"/>
    <col min="9220" max="9220" width="21.7109375" customWidth="1"/>
    <col min="9221" max="9221" width="0" hidden="1" customWidth="1"/>
    <col min="9222" max="9222" width="9.28515625" customWidth="1"/>
    <col min="9473" max="9473" width="22" customWidth="1"/>
    <col min="9474" max="9474" width="21.28515625" customWidth="1"/>
    <col min="9475" max="9475" width="21.140625" customWidth="1"/>
    <col min="9476" max="9476" width="21.7109375" customWidth="1"/>
    <col min="9477" max="9477" width="0" hidden="1" customWidth="1"/>
    <col min="9478" max="9478" width="9.28515625" customWidth="1"/>
    <col min="9729" max="9729" width="22" customWidth="1"/>
    <col min="9730" max="9730" width="21.28515625" customWidth="1"/>
    <col min="9731" max="9731" width="21.140625" customWidth="1"/>
    <col min="9732" max="9732" width="21.7109375" customWidth="1"/>
    <col min="9733" max="9733" width="0" hidden="1" customWidth="1"/>
    <col min="9734" max="9734" width="9.28515625" customWidth="1"/>
    <col min="9985" max="9985" width="22" customWidth="1"/>
    <col min="9986" max="9986" width="21.28515625" customWidth="1"/>
    <col min="9987" max="9987" width="21.140625" customWidth="1"/>
    <col min="9988" max="9988" width="21.7109375" customWidth="1"/>
    <col min="9989" max="9989" width="0" hidden="1" customWidth="1"/>
    <col min="9990" max="9990" width="9.28515625" customWidth="1"/>
    <col min="10241" max="10241" width="22" customWidth="1"/>
    <col min="10242" max="10242" width="21.28515625" customWidth="1"/>
    <col min="10243" max="10243" width="21.140625" customWidth="1"/>
    <col min="10244" max="10244" width="21.7109375" customWidth="1"/>
    <col min="10245" max="10245" width="0" hidden="1" customWidth="1"/>
    <col min="10246" max="10246" width="9.28515625" customWidth="1"/>
    <col min="10497" max="10497" width="22" customWidth="1"/>
    <col min="10498" max="10498" width="21.28515625" customWidth="1"/>
    <col min="10499" max="10499" width="21.140625" customWidth="1"/>
    <col min="10500" max="10500" width="21.7109375" customWidth="1"/>
    <col min="10501" max="10501" width="0" hidden="1" customWidth="1"/>
    <col min="10502" max="10502" width="9.28515625" customWidth="1"/>
    <col min="10753" max="10753" width="22" customWidth="1"/>
    <col min="10754" max="10754" width="21.28515625" customWidth="1"/>
    <col min="10755" max="10755" width="21.140625" customWidth="1"/>
    <col min="10756" max="10756" width="21.7109375" customWidth="1"/>
    <col min="10757" max="10757" width="0" hidden="1" customWidth="1"/>
    <col min="10758" max="10758" width="9.28515625" customWidth="1"/>
    <col min="11009" max="11009" width="22" customWidth="1"/>
    <col min="11010" max="11010" width="21.28515625" customWidth="1"/>
    <col min="11011" max="11011" width="21.140625" customWidth="1"/>
    <col min="11012" max="11012" width="21.7109375" customWidth="1"/>
    <col min="11013" max="11013" width="0" hidden="1" customWidth="1"/>
    <col min="11014" max="11014" width="9.28515625" customWidth="1"/>
    <col min="11265" max="11265" width="22" customWidth="1"/>
    <col min="11266" max="11266" width="21.28515625" customWidth="1"/>
    <col min="11267" max="11267" width="21.140625" customWidth="1"/>
    <col min="11268" max="11268" width="21.7109375" customWidth="1"/>
    <col min="11269" max="11269" width="0" hidden="1" customWidth="1"/>
    <col min="11270" max="11270" width="9.28515625" customWidth="1"/>
    <col min="11521" max="11521" width="22" customWidth="1"/>
    <col min="11522" max="11522" width="21.28515625" customWidth="1"/>
    <col min="11523" max="11523" width="21.140625" customWidth="1"/>
    <col min="11524" max="11524" width="21.7109375" customWidth="1"/>
    <col min="11525" max="11525" width="0" hidden="1" customWidth="1"/>
    <col min="11526" max="11526" width="9.28515625" customWidth="1"/>
    <col min="11777" max="11777" width="22" customWidth="1"/>
    <col min="11778" max="11778" width="21.28515625" customWidth="1"/>
    <col min="11779" max="11779" width="21.140625" customWidth="1"/>
    <col min="11780" max="11780" width="21.7109375" customWidth="1"/>
    <col min="11781" max="11781" width="0" hidden="1" customWidth="1"/>
    <col min="11782" max="11782" width="9.28515625" customWidth="1"/>
    <col min="12033" max="12033" width="22" customWidth="1"/>
    <col min="12034" max="12034" width="21.28515625" customWidth="1"/>
    <col min="12035" max="12035" width="21.140625" customWidth="1"/>
    <col min="12036" max="12036" width="21.7109375" customWidth="1"/>
    <col min="12037" max="12037" width="0" hidden="1" customWidth="1"/>
    <col min="12038" max="12038" width="9.28515625" customWidth="1"/>
    <col min="12289" max="12289" width="22" customWidth="1"/>
    <col min="12290" max="12290" width="21.28515625" customWidth="1"/>
    <col min="12291" max="12291" width="21.140625" customWidth="1"/>
    <col min="12292" max="12292" width="21.7109375" customWidth="1"/>
    <col min="12293" max="12293" width="0" hidden="1" customWidth="1"/>
    <col min="12294" max="12294" width="9.28515625" customWidth="1"/>
    <col min="12545" max="12545" width="22" customWidth="1"/>
    <col min="12546" max="12546" width="21.28515625" customWidth="1"/>
    <col min="12547" max="12547" width="21.140625" customWidth="1"/>
    <col min="12548" max="12548" width="21.7109375" customWidth="1"/>
    <col min="12549" max="12549" width="0" hidden="1" customWidth="1"/>
    <col min="12550" max="12550" width="9.28515625" customWidth="1"/>
    <col min="12801" max="12801" width="22" customWidth="1"/>
    <col min="12802" max="12802" width="21.28515625" customWidth="1"/>
    <col min="12803" max="12803" width="21.140625" customWidth="1"/>
    <col min="12804" max="12804" width="21.7109375" customWidth="1"/>
    <col min="12805" max="12805" width="0" hidden="1" customWidth="1"/>
    <col min="12806" max="12806" width="9.28515625" customWidth="1"/>
    <col min="13057" max="13057" width="22" customWidth="1"/>
    <col min="13058" max="13058" width="21.28515625" customWidth="1"/>
    <col min="13059" max="13059" width="21.140625" customWidth="1"/>
    <col min="13060" max="13060" width="21.7109375" customWidth="1"/>
    <col min="13061" max="13061" width="0" hidden="1" customWidth="1"/>
    <col min="13062" max="13062" width="9.28515625" customWidth="1"/>
    <col min="13313" max="13313" width="22" customWidth="1"/>
    <col min="13314" max="13314" width="21.28515625" customWidth="1"/>
    <col min="13315" max="13315" width="21.140625" customWidth="1"/>
    <col min="13316" max="13316" width="21.7109375" customWidth="1"/>
    <col min="13317" max="13317" width="0" hidden="1" customWidth="1"/>
    <col min="13318" max="13318" width="9.28515625" customWidth="1"/>
    <col min="13569" max="13569" width="22" customWidth="1"/>
    <col min="13570" max="13570" width="21.28515625" customWidth="1"/>
    <col min="13571" max="13571" width="21.140625" customWidth="1"/>
    <col min="13572" max="13572" width="21.7109375" customWidth="1"/>
    <col min="13573" max="13573" width="0" hidden="1" customWidth="1"/>
    <col min="13574" max="13574" width="9.28515625" customWidth="1"/>
    <col min="13825" max="13825" width="22" customWidth="1"/>
    <col min="13826" max="13826" width="21.28515625" customWidth="1"/>
    <col min="13827" max="13827" width="21.140625" customWidth="1"/>
    <col min="13828" max="13828" width="21.7109375" customWidth="1"/>
    <col min="13829" max="13829" width="0" hidden="1" customWidth="1"/>
    <col min="13830" max="13830" width="9.28515625" customWidth="1"/>
    <col min="14081" max="14081" width="22" customWidth="1"/>
    <col min="14082" max="14082" width="21.28515625" customWidth="1"/>
    <col min="14083" max="14083" width="21.140625" customWidth="1"/>
    <col min="14084" max="14084" width="21.7109375" customWidth="1"/>
    <col min="14085" max="14085" width="0" hidden="1" customWidth="1"/>
    <col min="14086" max="14086" width="9.28515625" customWidth="1"/>
    <col min="14337" max="14337" width="22" customWidth="1"/>
    <col min="14338" max="14338" width="21.28515625" customWidth="1"/>
    <col min="14339" max="14339" width="21.140625" customWidth="1"/>
    <col min="14340" max="14340" width="21.7109375" customWidth="1"/>
    <col min="14341" max="14341" width="0" hidden="1" customWidth="1"/>
    <col min="14342" max="14342" width="9.28515625" customWidth="1"/>
    <col min="14593" max="14593" width="22" customWidth="1"/>
    <col min="14594" max="14594" width="21.28515625" customWidth="1"/>
    <col min="14595" max="14595" width="21.140625" customWidth="1"/>
    <col min="14596" max="14596" width="21.7109375" customWidth="1"/>
    <col min="14597" max="14597" width="0" hidden="1" customWidth="1"/>
    <col min="14598" max="14598" width="9.28515625" customWidth="1"/>
    <col min="14849" max="14849" width="22" customWidth="1"/>
    <col min="14850" max="14850" width="21.28515625" customWidth="1"/>
    <col min="14851" max="14851" width="21.140625" customWidth="1"/>
    <col min="14852" max="14852" width="21.7109375" customWidth="1"/>
    <col min="14853" max="14853" width="0" hidden="1" customWidth="1"/>
    <col min="14854" max="14854" width="9.28515625" customWidth="1"/>
    <col min="15105" max="15105" width="22" customWidth="1"/>
    <col min="15106" max="15106" width="21.28515625" customWidth="1"/>
    <col min="15107" max="15107" width="21.140625" customWidth="1"/>
    <col min="15108" max="15108" width="21.7109375" customWidth="1"/>
    <col min="15109" max="15109" width="0" hidden="1" customWidth="1"/>
    <col min="15110" max="15110" width="9.28515625" customWidth="1"/>
    <col min="15361" max="15361" width="22" customWidth="1"/>
    <col min="15362" max="15362" width="21.28515625" customWidth="1"/>
    <col min="15363" max="15363" width="21.140625" customWidth="1"/>
    <col min="15364" max="15364" width="21.7109375" customWidth="1"/>
    <col min="15365" max="15365" width="0" hidden="1" customWidth="1"/>
    <col min="15366" max="15366" width="9.28515625" customWidth="1"/>
    <col min="15617" max="15617" width="22" customWidth="1"/>
    <col min="15618" max="15618" width="21.28515625" customWidth="1"/>
    <col min="15619" max="15619" width="21.140625" customWidth="1"/>
    <col min="15620" max="15620" width="21.7109375" customWidth="1"/>
    <col min="15621" max="15621" width="0" hidden="1" customWidth="1"/>
    <col min="15622" max="15622" width="9.28515625" customWidth="1"/>
    <col min="15873" max="15873" width="22" customWidth="1"/>
    <col min="15874" max="15874" width="21.28515625" customWidth="1"/>
    <col min="15875" max="15875" width="21.140625" customWidth="1"/>
    <col min="15876" max="15876" width="21.7109375" customWidth="1"/>
    <col min="15877" max="15877" width="0" hidden="1" customWidth="1"/>
    <col min="15878" max="15878" width="9.28515625" customWidth="1"/>
    <col min="16129" max="16129" width="22" customWidth="1"/>
    <col min="16130" max="16130" width="21.28515625" customWidth="1"/>
    <col min="16131" max="16131" width="21.140625" customWidth="1"/>
    <col min="16132" max="16132" width="21.7109375" customWidth="1"/>
    <col min="16133" max="16133" width="0" hidden="1" customWidth="1"/>
    <col min="16134" max="16134" width="9.28515625" customWidth="1"/>
  </cols>
  <sheetData>
    <row r="1" spans="1:6" hidden="1">
      <c r="A1" s="1" t="s">
        <v>0</v>
      </c>
      <c r="B1" s="1"/>
      <c r="E1" s="1"/>
    </row>
    <row r="2" spans="1:6" ht="25.5" hidden="1">
      <c r="A2" s="4"/>
      <c r="B2" s="4"/>
      <c r="C2" s="5" t="s">
        <v>14</v>
      </c>
      <c r="D2" s="5" t="s">
        <v>1</v>
      </c>
      <c r="E2" s="1"/>
    </row>
    <row r="3" spans="1:6" hidden="1">
      <c r="A3" s="4"/>
      <c r="B3" s="4"/>
      <c r="C3" s="14" t="s">
        <v>15</v>
      </c>
      <c r="D3" s="6" t="s">
        <v>2</v>
      </c>
      <c r="E3" s="1"/>
    </row>
    <row r="4" spans="1:6" hidden="1">
      <c r="A4" s="7" t="s">
        <v>3</v>
      </c>
      <c r="B4" s="7"/>
      <c r="C4" s="8">
        <f>25975*1.5%</f>
        <v>389.625</v>
      </c>
      <c r="D4" s="8" t="e">
        <f>C4+#REF!</f>
        <v>#REF!</v>
      </c>
      <c r="E4" s="1"/>
    </row>
    <row r="5" spans="1:6" hidden="1">
      <c r="A5" s="7" t="s">
        <v>4</v>
      </c>
      <c r="B5" s="7"/>
      <c r="C5" s="8">
        <f>C4*0.8</f>
        <v>311.70000000000005</v>
      </c>
      <c r="D5" s="8" t="e">
        <f>C5+#REF!</f>
        <v>#REF!</v>
      </c>
      <c r="E5" s="1"/>
    </row>
    <row r="6" spans="1:6" hidden="1">
      <c r="A6" s="7" t="s">
        <v>5</v>
      </c>
      <c r="B6" s="7"/>
      <c r="C6" s="8">
        <f>C5*0.8</f>
        <v>249.36000000000004</v>
      </c>
      <c r="D6" s="8" t="e">
        <f>C6+#REF!</f>
        <v>#REF!</v>
      </c>
      <c r="E6" s="1"/>
    </row>
    <row r="7" spans="1:6" hidden="1">
      <c r="A7" s="7" t="s">
        <v>6</v>
      </c>
      <c r="B7" s="7"/>
      <c r="C7" s="8">
        <f>C6*0.8</f>
        <v>199.48800000000006</v>
      </c>
      <c r="D7" s="8" t="e">
        <f>C7+#REF!</f>
        <v>#REF!</v>
      </c>
      <c r="E7" s="1"/>
    </row>
    <row r="8" spans="1:6" hidden="1">
      <c r="A8" s="7" t="s">
        <v>7</v>
      </c>
      <c r="B8" s="7"/>
      <c r="C8" s="8">
        <f>C7*0.8</f>
        <v>159.59040000000005</v>
      </c>
      <c r="D8" s="8" t="e">
        <f>C8+#REF!</f>
        <v>#REF!</v>
      </c>
      <c r="E8" s="9"/>
      <c r="F8" s="10"/>
    </row>
    <row r="9" spans="1:6" hidden="1">
      <c r="E9" s="1"/>
    </row>
    <row r="10" spans="1:6" hidden="1">
      <c r="E10" s="1"/>
    </row>
    <row r="11" spans="1:6" hidden="1">
      <c r="A11" s="1" t="s">
        <v>0</v>
      </c>
      <c r="B11" s="1"/>
      <c r="E11" s="1"/>
    </row>
    <row r="12" spans="1:6" ht="25.5" hidden="1">
      <c r="A12" s="4"/>
      <c r="B12" s="4"/>
      <c r="C12" s="5" t="s">
        <v>14</v>
      </c>
      <c r="D12" s="5" t="s">
        <v>1</v>
      </c>
      <c r="E12" s="1"/>
    </row>
    <row r="13" spans="1:6" hidden="1">
      <c r="A13" s="4"/>
      <c r="B13" s="4"/>
      <c r="C13" s="14" t="s">
        <v>15</v>
      </c>
      <c r="D13" s="6" t="s">
        <v>8</v>
      </c>
      <c r="E13" s="1"/>
    </row>
    <row r="14" spans="1:6" hidden="1">
      <c r="A14" s="7" t="s">
        <v>3</v>
      </c>
      <c r="B14" s="7"/>
      <c r="C14" s="8">
        <f>25975*1.5%</f>
        <v>389.625</v>
      </c>
      <c r="D14" s="8" t="e">
        <f>C14+#REF!</f>
        <v>#REF!</v>
      </c>
      <c r="E14" s="1"/>
    </row>
    <row r="15" spans="1:6" hidden="1">
      <c r="A15" s="7" t="s">
        <v>4</v>
      </c>
      <c r="B15" s="7"/>
      <c r="C15" s="8">
        <f>C14*0.8</f>
        <v>311.70000000000005</v>
      </c>
      <c r="D15" s="8" t="e">
        <f>C15+#REF!</f>
        <v>#REF!</v>
      </c>
      <c r="E15" s="1"/>
    </row>
    <row r="16" spans="1:6" hidden="1">
      <c r="A16" s="7" t="s">
        <v>5</v>
      </c>
      <c r="B16" s="7"/>
      <c r="C16" s="8">
        <f>C15*0.8</f>
        <v>249.36000000000004</v>
      </c>
      <c r="D16" s="8" t="e">
        <f>C16+#REF!</f>
        <v>#REF!</v>
      </c>
      <c r="E16" s="1"/>
    </row>
    <row r="17" spans="1:6" hidden="1">
      <c r="A17" s="7" t="s">
        <v>6</v>
      </c>
      <c r="B17" s="7"/>
      <c r="C17" s="8">
        <f>C16*0.8</f>
        <v>199.48800000000006</v>
      </c>
      <c r="D17" s="8" t="e">
        <f>C17+#REF!</f>
        <v>#REF!</v>
      </c>
      <c r="E17" s="1"/>
    </row>
    <row r="18" spans="1:6" hidden="1">
      <c r="A18" s="7" t="s">
        <v>7</v>
      </c>
      <c r="B18" s="11"/>
      <c r="C18" s="12">
        <f>C17*0.8</f>
        <v>159.59040000000005</v>
      </c>
      <c r="D18" s="12" t="e">
        <f>C18+#REF!</f>
        <v>#REF!</v>
      </c>
      <c r="E18" s="9"/>
      <c r="F18" s="10"/>
    </row>
    <row r="19" spans="1:6">
      <c r="A19" s="16"/>
      <c r="B19" s="16"/>
      <c r="C19" s="42" t="s">
        <v>48</v>
      </c>
      <c r="D19" s="42"/>
      <c r="E19" s="9"/>
      <c r="F19" s="10"/>
    </row>
    <row r="20" spans="1:6">
      <c r="A20" s="16"/>
      <c r="B20" s="16"/>
      <c r="C20" s="17"/>
      <c r="D20" s="34" t="s">
        <v>49</v>
      </c>
      <c r="E20" s="9"/>
      <c r="F20" s="10"/>
    </row>
    <row r="21" spans="1:6">
      <c r="A21" s="16"/>
      <c r="B21" s="16"/>
      <c r="C21" s="17"/>
      <c r="D21" s="34"/>
      <c r="E21" s="9"/>
      <c r="F21" s="10"/>
    </row>
    <row r="22" spans="1:6">
      <c r="A22" s="16"/>
      <c r="B22" s="16"/>
      <c r="C22" s="17"/>
      <c r="D22" s="17"/>
      <c r="E22" s="9"/>
      <c r="F22" s="10"/>
    </row>
    <row r="23" spans="1:6">
      <c r="A23" s="16"/>
      <c r="B23" s="16"/>
      <c r="C23" s="17"/>
      <c r="D23" s="17"/>
      <c r="E23" s="9"/>
      <c r="F23" s="10"/>
    </row>
    <row r="24" spans="1:6">
      <c r="A24" s="16"/>
      <c r="B24" s="16"/>
      <c r="C24" s="17"/>
      <c r="D24" s="17"/>
      <c r="E24" s="9"/>
      <c r="F24" s="10"/>
    </row>
    <row r="25" spans="1:6">
      <c r="A25" s="16"/>
      <c r="B25" s="16"/>
      <c r="C25" s="17"/>
      <c r="D25" s="17"/>
      <c r="E25" s="9"/>
      <c r="F25" s="10"/>
    </row>
    <row r="26" spans="1:6">
      <c r="A26" s="16"/>
      <c r="B26" s="16"/>
      <c r="C26" s="50"/>
      <c r="D26" s="50"/>
      <c r="E26" s="9"/>
      <c r="F26" s="10"/>
    </row>
    <row r="27" spans="1:6">
      <c r="A27" s="16"/>
      <c r="B27" s="16"/>
      <c r="C27" s="17"/>
      <c r="D27" s="18"/>
      <c r="E27" s="9"/>
      <c r="F27" s="10"/>
    </row>
    <row r="28" spans="1:6" ht="96" customHeight="1">
      <c r="A28" s="49" t="s">
        <v>43</v>
      </c>
      <c r="B28" s="49"/>
      <c r="C28" s="49"/>
      <c r="D28" s="49"/>
      <c r="E28" s="9"/>
      <c r="F28" s="10"/>
    </row>
    <row r="29" spans="1:6" s="39" customFormat="1" ht="26.25" customHeight="1">
      <c r="A29" s="51" t="s">
        <v>41</v>
      </c>
      <c r="B29" s="51"/>
      <c r="C29" s="51"/>
      <c r="D29" s="51"/>
      <c r="E29" s="37"/>
      <c r="F29" s="38"/>
    </row>
    <row r="30" spans="1:6" s="39" customFormat="1" ht="11.25" customHeight="1" thickBot="1">
      <c r="A30" s="40"/>
      <c r="B30" s="40"/>
      <c r="C30" s="40"/>
      <c r="D30" s="40"/>
      <c r="E30" s="37"/>
      <c r="F30" s="38"/>
    </row>
    <row r="31" spans="1:6" ht="21.75" customHeight="1" thickBot="1">
      <c r="A31" s="46" t="s">
        <v>47</v>
      </c>
      <c r="B31" s="47"/>
      <c r="C31" s="48"/>
      <c r="D31" s="35">
        <v>1161.3499999999999</v>
      </c>
      <c r="E31" s="9"/>
      <c r="F31" s="10"/>
    </row>
    <row r="32" spans="1:6" ht="101.25" customHeight="1">
      <c r="A32" s="45" t="s">
        <v>42</v>
      </c>
      <c r="B32" s="45"/>
      <c r="C32" s="45"/>
      <c r="D32" s="45"/>
      <c r="E32" s="9"/>
      <c r="F32" s="10"/>
    </row>
    <row r="33" spans="1:6" ht="17.25" customHeight="1">
      <c r="A33" s="15"/>
      <c r="B33" s="15"/>
      <c r="C33" s="15"/>
      <c r="D33" s="36">
        <v>1161.3499999999999</v>
      </c>
      <c r="E33" s="1"/>
    </row>
    <row r="34" spans="1:6" ht="15.75" customHeight="1">
      <c r="A34" s="28" t="s">
        <v>0</v>
      </c>
      <c r="B34" s="3"/>
      <c r="E34" s="1"/>
    </row>
    <row r="35" spans="1:6" ht="25.5">
      <c r="A35" s="4"/>
      <c r="B35" s="22" t="s">
        <v>9</v>
      </c>
      <c r="C35" s="22" t="s">
        <v>40</v>
      </c>
      <c r="D35" s="22" t="s">
        <v>16</v>
      </c>
      <c r="E35" s="1"/>
    </row>
    <row r="36" spans="1:6">
      <c r="A36" s="23"/>
      <c r="B36" s="24" t="s">
        <v>44</v>
      </c>
      <c r="C36" s="24" t="s">
        <v>45</v>
      </c>
      <c r="D36" s="25" t="s">
        <v>46</v>
      </c>
      <c r="E36" s="1"/>
    </row>
    <row r="37" spans="1:6">
      <c r="A37" s="26" t="s">
        <v>36</v>
      </c>
      <c r="B37" s="27">
        <f>($D$33*7%)</f>
        <v>81.294499999999999</v>
      </c>
      <c r="C37" s="27">
        <f>($D$33*3%)</f>
        <v>34.840499999999999</v>
      </c>
      <c r="D37" s="41">
        <v>116.13</v>
      </c>
      <c r="E37" s="1"/>
    </row>
    <row r="38" spans="1:6">
      <c r="A38" s="26" t="s">
        <v>31</v>
      </c>
      <c r="B38" s="27">
        <f>(B37*0.8)</f>
        <v>65.035600000000002</v>
      </c>
      <c r="C38" s="27">
        <f t="shared" ref="B38:C41" si="0">CEILING(C37*0.8,0.1)</f>
        <v>27.900000000000002</v>
      </c>
      <c r="D38" s="27">
        <f>C38+B38</f>
        <v>92.935600000000008</v>
      </c>
      <c r="E38" s="1"/>
    </row>
    <row r="39" spans="1:6">
      <c r="A39" s="26" t="s">
        <v>32</v>
      </c>
      <c r="B39" s="27">
        <f t="shared" si="0"/>
        <v>52.1</v>
      </c>
      <c r="C39" s="27">
        <f t="shared" si="0"/>
        <v>22.400000000000002</v>
      </c>
      <c r="D39" s="27">
        <f>C39+B39</f>
        <v>74.5</v>
      </c>
      <c r="E39" s="1"/>
    </row>
    <row r="40" spans="1:6">
      <c r="A40" s="26" t="s">
        <v>33</v>
      </c>
      <c r="B40" s="27">
        <f t="shared" si="0"/>
        <v>41.7</v>
      </c>
      <c r="C40" s="27">
        <f t="shared" si="0"/>
        <v>18</v>
      </c>
      <c r="D40" s="27">
        <f>C40+B40</f>
        <v>59.7</v>
      </c>
      <c r="E40" s="1"/>
    </row>
    <row r="41" spans="1:6">
      <c r="A41" s="26" t="s">
        <v>7</v>
      </c>
      <c r="B41" s="27">
        <f t="shared" si="0"/>
        <v>33.4</v>
      </c>
      <c r="C41" s="27">
        <f t="shared" si="0"/>
        <v>14.4</v>
      </c>
      <c r="D41" s="27">
        <f>C41+B41</f>
        <v>47.8</v>
      </c>
      <c r="E41" s="9"/>
      <c r="F41" s="10"/>
    </row>
    <row r="42" spans="1:6" ht="27.75" customHeight="1">
      <c r="A42" s="19" t="s">
        <v>35</v>
      </c>
      <c r="B42" s="20">
        <f>FLOOR(B37*4.5%,0.01)</f>
        <v>3.65</v>
      </c>
      <c r="C42" s="20">
        <f>FLOOR(C37*4.5%,0.01)</f>
        <v>1.56</v>
      </c>
      <c r="D42" s="21"/>
    </row>
    <row r="43" spans="1:6" ht="15.75" customHeight="1">
      <c r="A43" s="28" t="s">
        <v>10</v>
      </c>
      <c r="B43" s="21"/>
      <c r="C43" s="21"/>
      <c r="D43" s="21"/>
    </row>
    <row r="44" spans="1:6" ht="25.5">
      <c r="A44" s="23"/>
      <c r="B44" s="22" t="s">
        <v>9</v>
      </c>
      <c r="C44" s="22" t="s">
        <v>40</v>
      </c>
      <c r="D44" s="22" t="s">
        <v>16</v>
      </c>
    </row>
    <row r="45" spans="1:6">
      <c r="A45" s="26" t="s">
        <v>34</v>
      </c>
      <c r="B45" s="27">
        <f>CEILING(B37-$B$42,0.1)</f>
        <v>77.7</v>
      </c>
      <c r="C45" s="27">
        <f>CEILING(C37-$C$42,0.1)</f>
        <v>33.300000000000004</v>
      </c>
      <c r="D45" s="27">
        <f>C45+B45</f>
        <v>111</v>
      </c>
    </row>
    <row r="46" spans="1:6">
      <c r="A46" s="26" t="s">
        <v>31</v>
      </c>
      <c r="B46" s="27">
        <f t="shared" ref="B46:C48" si="1">CEILING(B45*0.8,0.1)</f>
        <v>62.2</v>
      </c>
      <c r="C46" s="27">
        <f t="shared" si="1"/>
        <v>26.700000000000003</v>
      </c>
      <c r="D46" s="27">
        <f>C46+B46</f>
        <v>88.9</v>
      </c>
    </row>
    <row r="47" spans="1:6">
      <c r="A47" s="26" t="s">
        <v>32</v>
      </c>
      <c r="B47" s="27">
        <f t="shared" si="1"/>
        <v>49.800000000000004</v>
      </c>
      <c r="C47" s="27">
        <f t="shared" si="1"/>
        <v>21.400000000000002</v>
      </c>
      <c r="D47" s="27">
        <f>C47+B47</f>
        <v>71.2</v>
      </c>
    </row>
    <row r="48" spans="1:6">
      <c r="A48" s="26" t="s">
        <v>33</v>
      </c>
      <c r="B48" s="27">
        <f t="shared" si="1"/>
        <v>39.900000000000006</v>
      </c>
      <c r="C48" s="27">
        <f t="shared" si="1"/>
        <v>17.2</v>
      </c>
      <c r="D48" s="27">
        <f>C48+B48</f>
        <v>57.100000000000009</v>
      </c>
    </row>
    <row r="49" spans="1:4">
      <c r="A49" s="26" t="s">
        <v>7</v>
      </c>
      <c r="B49" s="27">
        <f>CEILING(B48*0.8,0.01)</f>
        <v>31.92</v>
      </c>
      <c r="C49" s="27">
        <f>CEILING(C48*0.8,0.1)</f>
        <v>13.8</v>
      </c>
      <c r="D49" s="27">
        <f>C49+B49</f>
        <v>45.72</v>
      </c>
    </row>
    <row r="50" spans="1:4">
      <c r="A50" s="29"/>
      <c r="B50" s="30"/>
      <c r="C50" s="30"/>
      <c r="D50" s="21"/>
    </row>
    <row r="51" spans="1:4">
      <c r="A51" s="28" t="s">
        <v>11</v>
      </c>
      <c r="B51" s="21"/>
      <c r="C51" s="21"/>
      <c r="D51" s="21"/>
    </row>
    <row r="52" spans="1:4" ht="25.5">
      <c r="A52" s="23"/>
      <c r="B52" s="22" t="s">
        <v>9</v>
      </c>
      <c r="C52" s="22" t="s">
        <v>40</v>
      </c>
      <c r="D52" s="22" t="s">
        <v>16</v>
      </c>
    </row>
    <row r="53" spans="1:4">
      <c r="A53" s="26" t="s">
        <v>34</v>
      </c>
      <c r="B53" s="27">
        <f>CEILING(B45-$B$42,0.1)</f>
        <v>74.100000000000009</v>
      </c>
      <c r="C53" s="27">
        <f>CEILING(C45-$C$42,0.1)</f>
        <v>31.8</v>
      </c>
      <c r="D53" s="27">
        <f>C53+B53</f>
        <v>105.9</v>
      </c>
    </row>
    <row r="54" spans="1:4">
      <c r="A54" s="26" t="s">
        <v>31</v>
      </c>
      <c r="B54" s="27">
        <f t="shared" ref="B54:C57" si="2">CEILING(B53*0.8,0.1)</f>
        <v>59.300000000000004</v>
      </c>
      <c r="C54" s="27">
        <f t="shared" si="2"/>
        <v>25.5</v>
      </c>
      <c r="D54" s="27">
        <f>C54+B54</f>
        <v>84.800000000000011</v>
      </c>
    </row>
    <row r="55" spans="1:4">
      <c r="A55" s="26" t="s">
        <v>32</v>
      </c>
      <c r="B55" s="27">
        <f t="shared" si="2"/>
        <v>47.5</v>
      </c>
      <c r="C55" s="27">
        <f t="shared" si="2"/>
        <v>20.400000000000002</v>
      </c>
      <c r="D55" s="27">
        <f>C55+B55</f>
        <v>67.900000000000006</v>
      </c>
    </row>
    <row r="56" spans="1:4">
      <c r="A56" s="26" t="s">
        <v>33</v>
      </c>
      <c r="B56" s="27">
        <f t="shared" si="2"/>
        <v>38</v>
      </c>
      <c r="C56" s="27">
        <f t="shared" si="2"/>
        <v>16.400000000000002</v>
      </c>
      <c r="D56" s="27">
        <f>C56+B56</f>
        <v>54.400000000000006</v>
      </c>
    </row>
    <row r="57" spans="1:4">
      <c r="A57" s="26" t="s">
        <v>7</v>
      </c>
      <c r="B57" s="27">
        <f t="shared" si="2"/>
        <v>30.400000000000002</v>
      </c>
      <c r="C57" s="27">
        <f t="shared" si="2"/>
        <v>13.200000000000001</v>
      </c>
      <c r="D57" s="27">
        <f>C57+B57</f>
        <v>43.6</v>
      </c>
    </row>
    <row r="58" spans="1:4">
      <c r="A58" s="29"/>
      <c r="B58" s="21"/>
      <c r="C58" s="21"/>
      <c r="D58" s="21"/>
    </row>
    <row r="59" spans="1:4">
      <c r="A59" s="28" t="s">
        <v>12</v>
      </c>
      <c r="B59" s="21"/>
      <c r="C59" s="21"/>
      <c r="D59" s="21"/>
    </row>
    <row r="60" spans="1:4" ht="25.5">
      <c r="A60" s="23"/>
      <c r="B60" s="22" t="s">
        <v>9</v>
      </c>
      <c r="C60" s="22" t="s">
        <v>40</v>
      </c>
      <c r="D60" s="22" t="s">
        <v>16</v>
      </c>
    </row>
    <row r="61" spans="1:4">
      <c r="A61" s="26" t="s">
        <v>34</v>
      </c>
      <c r="B61" s="27">
        <f>CEILING(B53-$B$42,0.1)</f>
        <v>70.5</v>
      </c>
      <c r="C61" s="27">
        <f>CEILING(C53-$C$42,0.1)</f>
        <v>30.3</v>
      </c>
      <c r="D61" s="27">
        <f>C61+B61</f>
        <v>100.8</v>
      </c>
    </row>
    <row r="62" spans="1:4">
      <c r="A62" s="26" t="s">
        <v>31</v>
      </c>
      <c r="B62" s="27">
        <f t="shared" ref="B62:C65" si="3">CEILING(B61*0.8,0.1)</f>
        <v>56.400000000000006</v>
      </c>
      <c r="C62" s="27">
        <f t="shared" si="3"/>
        <v>24.3</v>
      </c>
      <c r="D62" s="27">
        <f>C62+B62</f>
        <v>80.7</v>
      </c>
    </row>
    <row r="63" spans="1:4">
      <c r="A63" s="26" t="s">
        <v>32</v>
      </c>
      <c r="B63" s="27">
        <f t="shared" si="3"/>
        <v>45.2</v>
      </c>
      <c r="C63" s="27">
        <f t="shared" si="3"/>
        <v>19.5</v>
      </c>
      <c r="D63" s="27">
        <f>C63+B63</f>
        <v>64.7</v>
      </c>
    </row>
    <row r="64" spans="1:4">
      <c r="A64" s="26" t="s">
        <v>37</v>
      </c>
      <c r="B64" s="27">
        <f t="shared" si="3"/>
        <v>36.200000000000003</v>
      </c>
      <c r="C64" s="27">
        <f t="shared" si="3"/>
        <v>15.600000000000001</v>
      </c>
      <c r="D64" s="27">
        <f>C64+B64</f>
        <v>51.800000000000004</v>
      </c>
    </row>
    <row r="65" spans="1:4">
      <c r="A65" s="26" t="s">
        <v>7</v>
      </c>
      <c r="B65" s="27">
        <f t="shared" si="3"/>
        <v>29</v>
      </c>
      <c r="C65" s="27">
        <f t="shared" si="3"/>
        <v>12.5</v>
      </c>
      <c r="D65" s="27">
        <f>C65+B65</f>
        <v>41.5</v>
      </c>
    </row>
    <row r="66" spans="1:4">
      <c r="A66" s="31"/>
      <c r="B66" s="32"/>
      <c r="C66" s="32"/>
      <c r="D66" s="32"/>
    </row>
    <row r="67" spans="1:4">
      <c r="A67" s="28" t="s">
        <v>13</v>
      </c>
      <c r="B67" s="21"/>
      <c r="C67" s="21"/>
      <c r="D67" s="21"/>
    </row>
    <row r="68" spans="1:4" ht="25.5">
      <c r="A68" s="23"/>
      <c r="B68" s="22" t="s">
        <v>9</v>
      </c>
      <c r="C68" s="22" t="s">
        <v>40</v>
      </c>
      <c r="D68" s="22" t="s">
        <v>16</v>
      </c>
    </row>
    <row r="69" spans="1:4">
      <c r="A69" s="26" t="s">
        <v>36</v>
      </c>
      <c r="B69" s="27">
        <f>CEILING(B61-$B$42,0.1)</f>
        <v>66.900000000000006</v>
      </c>
      <c r="C69" s="27">
        <f>CEILING(C61-$C$42,0.1)</f>
        <v>28.8</v>
      </c>
      <c r="D69" s="27">
        <f>C69+B69</f>
        <v>95.7</v>
      </c>
    </row>
    <row r="70" spans="1:4">
      <c r="A70" s="26" t="s">
        <v>31</v>
      </c>
      <c r="B70" s="27">
        <f t="shared" ref="B70:C73" si="4">CEILING(B69*0.8,0.1)</f>
        <v>53.6</v>
      </c>
      <c r="C70" s="27">
        <f t="shared" si="4"/>
        <v>23.1</v>
      </c>
      <c r="D70" s="27">
        <f>C70+B70</f>
        <v>76.7</v>
      </c>
    </row>
    <row r="71" spans="1:4">
      <c r="A71" s="26" t="s">
        <v>38</v>
      </c>
      <c r="B71" s="27">
        <f t="shared" si="4"/>
        <v>42.900000000000006</v>
      </c>
      <c r="C71" s="27">
        <f t="shared" si="4"/>
        <v>18.5</v>
      </c>
      <c r="D71" s="27">
        <f>C71+B71</f>
        <v>61.400000000000006</v>
      </c>
    </row>
    <row r="72" spans="1:4">
      <c r="A72" s="26" t="s">
        <v>33</v>
      </c>
      <c r="B72" s="27">
        <f t="shared" si="4"/>
        <v>34.4</v>
      </c>
      <c r="C72" s="27">
        <f t="shared" si="4"/>
        <v>14.8</v>
      </c>
      <c r="D72" s="27">
        <f>C72+B72</f>
        <v>49.2</v>
      </c>
    </row>
    <row r="73" spans="1:4">
      <c r="A73" s="26" t="s">
        <v>7</v>
      </c>
      <c r="B73" s="27">
        <f t="shared" si="4"/>
        <v>27.6</v>
      </c>
      <c r="C73" s="27">
        <f t="shared" si="4"/>
        <v>11.9</v>
      </c>
      <c r="D73" s="27">
        <f>C73+B73</f>
        <v>39.5</v>
      </c>
    </row>
    <row r="74" spans="1:4">
      <c r="A74" s="31"/>
      <c r="B74" s="33"/>
      <c r="C74" s="33"/>
      <c r="D74" s="33"/>
    </row>
    <row r="75" spans="1:4">
      <c r="A75" s="29"/>
      <c r="B75" s="21"/>
      <c r="C75" s="21"/>
      <c r="D75" s="21"/>
    </row>
    <row r="76" spans="1:4">
      <c r="A76" s="28" t="s">
        <v>17</v>
      </c>
      <c r="B76" s="21"/>
      <c r="C76" s="21"/>
      <c r="D76" s="21"/>
    </row>
    <row r="77" spans="1:4" ht="25.5">
      <c r="A77" s="23"/>
      <c r="B77" s="22" t="s">
        <v>9</v>
      </c>
      <c r="C77" s="22" t="s">
        <v>40</v>
      </c>
      <c r="D77" s="22" t="s">
        <v>16</v>
      </c>
    </row>
    <row r="78" spans="1:4">
      <c r="A78" s="26" t="s">
        <v>34</v>
      </c>
      <c r="B78" s="27">
        <f>CEILING(B69-$B$42,0.1)</f>
        <v>63.300000000000004</v>
      </c>
      <c r="C78" s="27">
        <f>CEILING(C69-$C$42,0.1)</f>
        <v>27.3</v>
      </c>
      <c r="D78" s="27">
        <f>C78+B78</f>
        <v>90.600000000000009</v>
      </c>
    </row>
    <row r="79" spans="1:4">
      <c r="A79" s="26" t="s">
        <v>31</v>
      </c>
      <c r="B79" s="27">
        <f t="shared" ref="B79:C82" si="5">CEILING(B78*0.8,0.1)</f>
        <v>50.7</v>
      </c>
      <c r="C79" s="27">
        <f t="shared" si="5"/>
        <v>21.900000000000002</v>
      </c>
      <c r="D79" s="27">
        <f>C79+B79</f>
        <v>72.600000000000009</v>
      </c>
    </row>
    <row r="80" spans="1:4">
      <c r="A80" s="26" t="s">
        <v>32</v>
      </c>
      <c r="B80" s="27">
        <f t="shared" si="5"/>
        <v>40.6</v>
      </c>
      <c r="C80" s="27">
        <f t="shared" si="5"/>
        <v>17.600000000000001</v>
      </c>
      <c r="D80" s="27">
        <f>C80+B80</f>
        <v>58.2</v>
      </c>
    </row>
    <row r="81" spans="1:4">
      <c r="A81" s="26" t="s">
        <v>33</v>
      </c>
      <c r="B81" s="27">
        <f t="shared" si="5"/>
        <v>32.5</v>
      </c>
      <c r="C81" s="27">
        <f t="shared" si="5"/>
        <v>14.100000000000001</v>
      </c>
      <c r="D81" s="27">
        <f>C81+B81</f>
        <v>46.6</v>
      </c>
    </row>
    <row r="82" spans="1:4">
      <c r="A82" s="26" t="s">
        <v>7</v>
      </c>
      <c r="B82" s="27">
        <f t="shared" si="5"/>
        <v>26</v>
      </c>
      <c r="C82" s="27">
        <f t="shared" si="5"/>
        <v>11.3</v>
      </c>
      <c r="D82" s="27">
        <f>C82+B82</f>
        <v>37.299999999999997</v>
      </c>
    </row>
    <row r="83" spans="1:4">
      <c r="A83" s="31"/>
      <c r="B83" s="33"/>
      <c r="C83" s="33"/>
      <c r="D83" s="33"/>
    </row>
    <row r="84" spans="1:4">
      <c r="A84" s="28" t="s">
        <v>18</v>
      </c>
      <c r="B84" s="21"/>
      <c r="C84" s="21"/>
      <c r="D84" s="21"/>
    </row>
    <row r="85" spans="1:4" ht="25.5">
      <c r="A85" s="23"/>
      <c r="B85" s="22" t="s">
        <v>9</v>
      </c>
      <c r="C85" s="22" t="s">
        <v>40</v>
      </c>
      <c r="D85" s="22" t="s">
        <v>16</v>
      </c>
    </row>
    <row r="86" spans="1:4">
      <c r="A86" s="26" t="s">
        <v>36</v>
      </c>
      <c r="B86" s="27">
        <f>CEILING(B78-$B$42,0.1)</f>
        <v>59.7</v>
      </c>
      <c r="C86" s="27">
        <f>CEILING(C78-$C$42,0.1)</f>
        <v>25.8</v>
      </c>
      <c r="D86" s="27">
        <f>C86+B86</f>
        <v>85.5</v>
      </c>
    </row>
    <row r="87" spans="1:4">
      <c r="A87" s="26" t="s">
        <v>31</v>
      </c>
      <c r="B87" s="27">
        <f t="shared" ref="B87:C90" si="6">CEILING(B86*0.8,0.1)</f>
        <v>47.800000000000004</v>
      </c>
      <c r="C87" s="27">
        <f t="shared" si="6"/>
        <v>20.700000000000003</v>
      </c>
      <c r="D87" s="27">
        <f>C87+B87</f>
        <v>68.5</v>
      </c>
    </row>
    <row r="88" spans="1:4">
      <c r="A88" s="26" t="s">
        <v>32</v>
      </c>
      <c r="B88" s="27">
        <f t="shared" si="6"/>
        <v>38.300000000000004</v>
      </c>
      <c r="C88" s="27">
        <f t="shared" si="6"/>
        <v>16.600000000000001</v>
      </c>
      <c r="D88" s="27">
        <f>C88+B88</f>
        <v>54.900000000000006</v>
      </c>
    </row>
    <row r="89" spans="1:4">
      <c r="A89" s="26" t="s">
        <v>33</v>
      </c>
      <c r="B89" s="27">
        <f t="shared" si="6"/>
        <v>30.700000000000003</v>
      </c>
      <c r="C89" s="27">
        <f t="shared" si="6"/>
        <v>13.3</v>
      </c>
      <c r="D89" s="27">
        <f>C89+B89</f>
        <v>44</v>
      </c>
    </row>
    <row r="90" spans="1:4">
      <c r="A90" s="26" t="s">
        <v>7</v>
      </c>
      <c r="B90" s="27">
        <f t="shared" si="6"/>
        <v>24.6</v>
      </c>
      <c r="C90" s="27">
        <f t="shared" si="6"/>
        <v>10.700000000000001</v>
      </c>
      <c r="D90" s="27">
        <f>C90+B90</f>
        <v>35.300000000000004</v>
      </c>
    </row>
    <row r="91" spans="1:4">
      <c r="A91" s="31"/>
      <c r="B91" s="33"/>
      <c r="C91" s="33"/>
      <c r="D91" s="33"/>
    </row>
    <row r="92" spans="1:4">
      <c r="A92" s="28" t="s">
        <v>19</v>
      </c>
      <c r="B92" s="21"/>
      <c r="C92" s="21"/>
      <c r="D92" s="21"/>
    </row>
    <row r="93" spans="1:4" ht="25.5">
      <c r="A93" s="23"/>
      <c r="B93" s="22" t="s">
        <v>9</v>
      </c>
      <c r="C93" s="22" t="s">
        <v>40</v>
      </c>
      <c r="D93" s="22" t="s">
        <v>16</v>
      </c>
    </row>
    <row r="94" spans="1:4">
      <c r="A94" s="26" t="s">
        <v>34</v>
      </c>
      <c r="B94" s="27">
        <f>CEILING(B86-$B$42,0.1)</f>
        <v>56.1</v>
      </c>
      <c r="C94" s="27">
        <f>CEILING(C86-$C$42,0.1)</f>
        <v>24.3</v>
      </c>
      <c r="D94" s="27">
        <f>C94+B94</f>
        <v>80.400000000000006</v>
      </c>
    </row>
    <row r="95" spans="1:4">
      <c r="A95" s="26" t="s">
        <v>31</v>
      </c>
      <c r="B95" s="27">
        <f t="shared" ref="B95:C98" si="7">CEILING(B94*0.8,0.1)</f>
        <v>44.900000000000006</v>
      </c>
      <c r="C95" s="27">
        <f t="shared" si="7"/>
        <v>19.5</v>
      </c>
      <c r="D95" s="27">
        <f>C95+B95</f>
        <v>64.400000000000006</v>
      </c>
    </row>
    <row r="96" spans="1:4">
      <c r="A96" s="26" t="s">
        <v>32</v>
      </c>
      <c r="B96" s="27">
        <f t="shared" si="7"/>
        <v>36</v>
      </c>
      <c r="C96" s="27">
        <f t="shared" si="7"/>
        <v>15.600000000000001</v>
      </c>
      <c r="D96" s="27">
        <f>C96+B96</f>
        <v>51.6</v>
      </c>
    </row>
    <row r="97" spans="1:4">
      <c r="A97" s="26" t="s">
        <v>33</v>
      </c>
      <c r="B97" s="27">
        <f t="shared" si="7"/>
        <v>28.8</v>
      </c>
      <c r="C97" s="27">
        <f t="shared" si="7"/>
        <v>12.5</v>
      </c>
      <c r="D97" s="27">
        <f>C97+B97</f>
        <v>41.3</v>
      </c>
    </row>
    <row r="98" spans="1:4">
      <c r="A98" s="26" t="s">
        <v>7</v>
      </c>
      <c r="B98" s="27">
        <f t="shared" si="7"/>
        <v>23.1</v>
      </c>
      <c r="C98" s="27">
        <f t="shared" si="7"/>
        <v>10</v>
      </c>
      <c r="D98" s="27">
        <f>C98+B98</f>
        <v>33.1</v>
      </c>
    </row>
    <row r="99" spans="1:4">
      <c r="A99" s="31"/>
      <c r="B99" s="32"/>
      <c r="C99" s="32"/>
      <c r="D99" s="32"/>
    </row>
    <row r="100" spans="1:4">
      <c r="A100" s="28" t="s">
        <v>20</v>
      </c>
      <c r="B100" s="21"/>
      <c r="C100" s="21"/>
      <c r="D100" s="21"/>
    </row>
    <row r="101" spans="1:4" ht="25.5">
      <c r="A101" s="23"/>
      <c r="B101" s="22" t="s">
        <v>9</v>
      </c>
      <c r="C101" s="22" t="s">
        <v>40</v>
      </c>
      <c r="D101" s="22" t="s">
        <v>16</v>
      </c>
    </row>
    <row r="102" spans="1:4">
      <c r="A102" s="26" t="s">
        <v>34</v>
      </c>
      <c r="B102" s="27">
        <f>CEILING(B94-$B$42,0.1)</f>
        <v>52.5</v>
      </c>
      <c r="C102" s="27">
        <f>CEILING(C94-$C$42,0.1)</f>
        <v>22.8</v>
      </c>
      <c r="D102" s="27">
        <f>C102+B102</f>
        <v>75.3</v>
      </c>
    </row>
    <row r="103" spans="1:4">
      <c r="A103" s="26" t="s">
        <v>31</v>
      </c>
      <c r="B103" s="27">
        <f t="shared" ref="B103:C106" si="8">CEILING(B102*0.8,0.1)</f>
        <v>42</v>
      </c>
      <c r="C103" s="27">
        <f t="shared" si="8"/>
        <v>18.3</v>
      </c>
      <c r="D103" s="27">
        <f>C103+B103</f>
        <v>60.3</v>
      </c>
    </row>
    <row r="104" spans="1:4">
      <c r="A104" s="26" t="s">
        <v>32</v>
      </c>
      <c r="B104" s="27">
        <f t="shared" si="8"/>
        <v>33.6</v>
      </c>
      <c r="C104" s="27">
        <f t="shared" si="8"/>
        <v>14.700000000000001</v>
      </c>
      <c r="D104" s="27">
        <f>C104+B104</f>
        <v>48.300000000000004</v>
      </c>
    </row>
    <row r="105" spans="1:4">
      <c r="A105" s="26" t="s">
        <v>33</v>
      </c>
      <c r="B105" s="27">
        <f t="shared" si="8"/>
        <v>26.900000000000002</v>
      </c>
      <c r="C105" s="27">
        <f t="shared" si="8"/>
        <v>11.8</v>
      </c>
      <c r="D105" s="27">
        <f>C105+B105</f>
        <v>38.700000000000003</v>
      </c>
    </row>
    <row r="106" spans="1:4">
      <c r="A106" s="26" t="s">
        <v>7</v>
      </c>
      <c r="B106" s="27">
        <f t="shared" si="8"/>
        <v>21.6</v>
      </c>
      <c r="C106" s="27">
        <f t="shared" si="8"/>
        <v>9.5</v>
      </c>
      <c r="D106" s="27">
        <f>C106+B106</f>
        <v>31.1</v>
      </c>
    </row>
    <row r="107" spans="1:4">
      <c r="A107" s="31"/>
      <c r="B107" s="32"/>
      <c r="C107" s="32"/>
      <c r="D107" s="32"/>
    </row>
    <row r="108" spans="1:4">
      <c r="A108" s="28" t="s">
        <v>21</v>
      </c>
      <c r="B108" s="21"/>
      <c r="C108" s="21"/>
      <c r="D108" s="21"/>
    </row>
    <row r="109" spans="1:4" ht="25.5">
      <c r="A109" s="23"/>
      <c r="B109" s="22" t="s">
        <v>9</v>
      </c>
      <c r="C109" s="22" t="s">
        <v>40</v>
      </c>
      <c r="D109" s="22" t="s">
        <v>16</v>
      </c>
    </row>
    <row r="110" spans="1:4">
      <c r="A110" s="26" t="s">
        <v>34</v>
      </c>
      <c r="B110" s="27">
        <f>CEILING(B102-$B$42,0.1)</f>
        <v>48.900000000000006</v>
      </c>
      <c r="C110" s="27">
        <f>CEILING(C102-$C$42,0.1)</f>
        <v>21.3</v>
      </c>
      <c r="D110" s="27">
        <f>C110+B110</f>
        <v>70.2</v>
      </c>
    </row>
    <row r="111" spans="1:4">
      <c r="A111" s="26" t="s">
        <v>31</v>
      </c>
      <c r="B111" s="27">
        <f t="shared" ref="B111:C114" si="9">CEILING(B110*0.8,0.1)</f>
        <v>39.200000000000003</v>
      </c>
      <c r="C111" s="27">
        <f t="shared" si="9"/>
        <v>17.100000000000001</v>
      </c>
      <c r="D111" s="27">
        <f>C111+B111</f>
        <v>56.300000000000004</v>
      </c>
    </row>
    <row r="112" spans="1:4">
      <c r="A112" s="26" t="s">
        <v>32</v>
      </c>
      <c r="B112" s="27">
        <f t="shared" si="9"/>
        <v>31.400000000000002</v>
      </c>
      <c r="C112" s="27">
        <f t="shared" si="9"/>
        <v>13.700000000000001</v>
      </c>
      <c r="D112" s="27">
        <f>C112+B112</f>
        <v>45.1</v>
      </c>
    </row>
    <row r="113" spans="1:4">
      <c r="A113" s="26" t="s">
        <v>33</v>
      </c>
      <c r="B113" s="27">
        <f t="shared" si="9"/>
        <v>25.200000000000003</v>
      </c>
      <c r="C113" s="27">
        <f t="shared" si="9"/>
        <v>11</v>
      </c>
      <c r="D113" s="27">
        <f>C113+B113</f>
        <v>36.200000000000003</v>
      </c>
    </row>
    <row r="114" spans="1:4">
      <c r="A114" s="26" t="s">
        <v>7</v>
      </c>
      <c r="B114" s="27">
        <f t="shared" si="9"/>
        <v>20.200000000000003</v>
      </c>
      <c r="C114" s="27">
        <f t="shared" si="9"/>
        <v>8.8000000000000007</v>
      </c>
      <c r="D114" s="27">
        <f>C114+B114</f>
        <v>29.000000000000004</v>
      </c>
    </row>
    <row r="115" spans="1:4">
      <c r="A115" s="29"/>
      <c r="B115" s="21"/>
      <c r="C115" s="21"/>
      <c r="D115" s="21"/>
    </row>
    <row r="116" spans="1:4">
      <c r="A116" s="28" t="s">
        <v>22</v>
      </c>
      <c r="B116" s="21"/>
      <c r="C116" s="21"/>
      <c r="D116" s="21"/>
    </row>
    <row r="117" spans="1:4" ht="25.5">
      <c r="A117" s="23"/>
      <c r="B117" s="22" t="s">
        <v>9</v>
      </c>
      <c r="C117" s="22" t="s">
        <v>40</v>
      </c>
      <c r="D117" s="22" t="s">
        <v>16</v>
      </c>
    </row>
    <row r="118" spans="1:4">
      <c r="A118" s="26" t="s">
        <v>34</v>
      </c>
      <c r="B118" s="27">
        <f>CEILING(B110-$B$42,0.1)</f>
        <v>45.300000000000004</v>
      </c>
      <c r="C118" s="27">
        <f>CEILING(C110-$C$42,0.1)</f>
        <v>19.8</v>
      </c>
      <c r="D118" s="27">
        <f>C118+B118</f>
        <v>65.100000000000009</v>
      </c>
    </row>
    <row r="119" spans="1:4">
      <c r="A119" s="26" t="s">
        <v>31</v>
      </c>
      <c r="B119" s="27">
        <f t="shared" ref="B119:C122" si="10">CEILING(B118*0.8,0.1)</f>
        <v>36.300000000000004</v>
      </c>
      <c r="C119" s="27">
        <f t="shared" si="10"/>
        <v>15.9</v>
      </c>
      <c r="D119" s="27">
        <f>C119+B119</f>
        <v>52.2</v>
      </c>
    </row>
    <row r="120" spans="1:4">
      <c r="A120" s="26" t="s">
        <v>32</v>
      </c>
      <c r="B120" s="27">
        <f t="shared" si="10"/>
        <v>29.1</v>
      </c>
      <c r="C120" s="27">
        <f t="shared" si="10"/>
        <v>12.8</v>
      </c>
      <c r="D120" s="27">
        <f>C120+B120</f>
        <v>41.900000000000006</v>
      </c>
    </row>
    <row r="121" spans="1:4">
      <c r="A121" s="26" t="s">
        <v>33</v>
      </c>
      <c r="B121" s="27">
        <f t="shared" si="10"/>
        <v>23.3</v>
      </c>
      <c r="C121" s="27">
        <f t="shared" si="10"/>
        <v>10.3</v>
      </c>
      <c r="D121" s="27">
        <f>C121+B121</f>
        <v>33.6</v>
      </c>
    </row>
    <row r="122" spans="1:4">
      <c r="A122" s="26" t="s">
        <v>7</v>
      </c>
      <c r="B122" s="27">
        <f t="shared" si="10"/>
        <v>18.7</v>
      </c>
      <c r="C122" s="27">
        <f t="shared" si="10"/>
        <v>8.3000000000000007</v>
      </c>
      <c r="D122" s="27">
        <f>C122+B122</f>
        <v>27</v>
      </c>
    </row>
    <row r="123" spans="1:4">
      <c r="A123" s="29"/>
      <c r="B123" s="21"/>
      <c r="C123" s="21"/>
      <c r="D123" s="21"/>
    </row>
    <row r="124" spans="1:4">
      <c r="A124" s="28" t="s">
        <v>23</v>
      </c>
      <c r="B124" s="21"/>
      <c r="C124" s="21"/>
      <c r="D124" s="21"/>
    </row>
    <row r="125" spans="1:4" ht="25.5">
      <c r="A125" s="23"/>
      <c r="B125" s="22" t="s">
        <v>9</v>
      </c>
      <c r="C125" s="22" t="s">
        <v>40</v>
      </c>
      <c r="D125" s="22" t="s">
        <v>16</v>
      </c>
    </row>
    <row r="126" spans="1:4">
      <c r="A126" s="26" t="s">
        <v>34</v>
      </c>
      <c r="B126" s="27">
        <f>CEILING(B118-$B$42,0.1)</f>
        <v>41.7</v>
      </c>
      <c r="C126" s="27">
        <f>CEILING(C118-$C$42,0.1)</f>
        <v>18.3</v>
      </c>
      <c r="D126" s="27">
        <f>C126+B126</f>
        <v>60</v>
      </c>
    </row>
    <row r="127" spans="1:4">
      <c r="A127" s="26" t="s">
        <v>31</v>
      </c>
      <c r="B127" s="27">
        <f t="shared" ref="B127:C130" si="11">CEILING(B126*0.8,0.1)</f>
        <v>33.4</v>
      </c>
      <c r="C127" s="27">
        <f t="shared" si="11"/>
        <v>14.700000000000001</v>
      </c>
      <c r="D127" s="27">
        <f>C127+B127</f>
        <v>48.1</v>
      </c>
    </row>
    <row r="128" spans="1:4">
      <c r="A128" s="26" t="s">
        <v>32</v>
      </c>
      <c r="B128" s="27">
        <f t="shared" si="11"/>
        <v>26.8</v>
      </c>
      <c r="C128" s="27">
        <f t="shared" si="11"/>
        <v>11.8</v>
      </c>
      <c r="D128" s="27">
        <f>C128+B128</f>
        <v>38.6</v>
      </c>
    </row>
    <row r="129" spans="1:4">
      <c r="A129" s="26" t="s">
        <v>33</v>
      </c>
      <c r="B129" s="27">
        <f t="shared" si="11"/>
        <v>21.5</v>
      </c>
      <c r="C129" s="27">
        <f t="shared" si="11"/>
        <v>9.5</v>
      </c>
      <c r="D129" s="27">
        <f>C129+B129</f>
        <v>31</v>
      </c>
    </row>
    <row r="130" spans="1:4">
      <c r="A130" s="26" t="s">
        <v>7</v>
      </c>
      <c r="B130" s="27">
        <f t="shared" si="11"/>
        <v>17.2</v>
      </c>
      <c r="C130" s="27">
        <f t="shared" si="11"/>
        <v>7.6000000000000005</v>
      </c>
      <c r="D130" s="27">
        <f>C130+B130</f>
        <v>24.8</v>
      </c>
    </row>
    <row r="131" spans="1:4">
      <c r="A131" s="29"/>
      <c r="B131" s="21"/>
      <c r="C131" s="21"/>
      <c r="D131" s="21"/>
    </row>
    <row r="132" spans="1:4">
      <c r="A132" s="28" t="s">
        <v>24</v>
      </c>
      <c r="B132" s="21"/>
      <c r="C132" s="21"/>
      <c r="D132" s="21"/>
    </row>
    <row r="133" spans="1:4" ht="25.5">
      <c r="A133" s="23"/>
      <c r="B133" s="22" t="s">
        <v>9</v>
      </c>
      <c r="C133" s="22" t="s">
        <v>40</v>
      </c>
      <c r="D133" s="22" t="s">
        <v>16</v>
      </c>
    </row>
    <row r="134" spans="1:4">
      <c r="A134" s="26" t="s">
        <v>34</v>
      </c>
      <c r="B134" s="27">
        <f>CEILING(B126-$B$42,0.1)</f>
        <v>38.1</v>
      </c>
      <c r="C134" s="27">
        <f>CEILING(C126-$C$42,0.1)</f>
        <v>16.8</v>
      </c>
      <c r="D134" s="27">
        <f>C134+B134</f>
        <v>54.900000000000006</v>
      </c>
    </row>
    <row r="135" spans="1:4">
      <c r="A135" s="26" t="s">
        <v>31</v>
      </c>
      <c r="B135" s="27">
        <f t="shared" ref="B135:C138" si="12">CEILING(B134*0.8,0.1)</f>
        <v>30.5</v>
      </c>
      <c r="C135" s="27">
        <f t="shared" si="12"/>
        <v>13.5</v>
      </c>
      <c r="D135" s="27">
        <f>C135+B135</f>
        <v>44</v>
      </c>
    </row>
    <row r="136" spans="1:4">
      <c r="A136" s="26" t="s">
        <v>32</v>
      </c>
      <c r="B136" s="27">
        <f t="shared" si="12"/>
        <v>24.400000000000002</v>
      </c>
      <c r="C136" s="27">
        <f t="shared" si="12"/>
        <v>10.8</v>
      </c>
      <c r="D136" s="27">
        <f>C136+B136</f>
        <v>35.200000000000003</v>
      </c>
    </row>
    <row r="137" spans="1:4">
      <c r="A137" s="26" t="s">
        <v>33</v>
      </c>
      <c r="B137" s="27">
        <f t="shared" si="12"/>
        <v>19.600000000000001</v>
      </c>
      <c r="C137" s="27">
        <f t="shared" si="12"/>
        <v>8.7000000000000011</v>
      </c>
      <c r="D137" s="27">
        <f>C137+B137</f>
        <v>28.300000000000004</v>
      </c>
    </row>
    <row r="138" spans="1:4">
      <c r="A138" s="26" t="s">
        <v>7</v>
      </c>
      <c r="B138" s="27">
        <f t="shared" si="12"/>
        <v>15.700000000000001</v>
      </c>
      <c r="C138" s="27">
        <f t="shared" si="12"/>
        <v>7</v>
      </c>
      <c r="D138" s="27">
        <f>C138+B138</f>
        <v>22.700000000000003</v>
      </c>
    </row>
    <row r="139" spans="1:4">
      <c r="A139" s="29"/>
      <c r="B139" s="21"/>
      <c r="C139" s="21"/>
      <c r="D139" s="21"/>
    </row>
    <row r="140" spans="1:4">
      <c r="A140" s="28" t="s">
        <v>25</v>
      </c>
      <c r="B140" s="21"/>
      <c r="C140" s="21"/>
      <c r="D140" s="21"/>
    </row>
    <row r="141" spans="1:4" ht="25.5">
      <c r="A141" s="23"/>
      <c r="B141" s="22" t="s">
        <v>9</v>
      </c>
      <c r="C141" s="22" t="s">
        <v>40</v>
      </c>
      <c r="D141" s="22" t="s">
        <v>16</v>
      </c>
    </row>
    <row r="142" spans="1:4">
      <c r="A142" s="26" t="s">
        <v>34</v>
      </c>
      <c r="B142" s="27">
        <f>CEILING(B134-$B$42,0.1)</f>
        <v>34.5</v>
      </c>
      <c r="C142" s="27">
        <f>CEILING(C134-$C$42,0.1)</f>
        <v>15.3</v>
      </c>
      <c r="D142" s="27">
        <f>C142+B142</f>
        <v>49.8</v>
      </c>
    </row>
    <row r="143" spans="1:4">
      <c r="A143" s="26" t="s">
        <v>31</v>
      </c>
      <c r="B143" s="27">
        <f t="shared" ref="B143:C146" si="13">CEILING(B142*0.8,0.1)</f>
        <v>27.6</v>
      </c>
      <c r="C143" s="27">
        <f t="shared" si="13"/>
        <v>12.3</v>
      </c>
      <c r="D143" s="27">
        <f>C143+B143</f>
        <v>39.900000000000006</v>
      </c>
    </row>
    <row r="144" spans="1:4">
      <c r="A144" s="26" t="s">
        <v>32</v>
      </c>
      <c r="B144" s="27">
        <f t="shared" si="13"/>
        <v>22.1</v>
      </c>
      <c r="C144" s="27">
        <f t="shared" si="13"/>
        <v>9.9</v>
      </c>
      <c r="D144" s="27">
        <f>C144+B144</f>
        <v>32</v>
      </c>
    </row>
    <row r="145" spans="1:4">
      <c r="A145" s="26" t="s">
        <v>33</v>
      </c>
      <c r="B145" s="27">
        <f t="shared" si="13"/>
        <v>17.7</v>
      </c>
      <c r="C145" s="27">
        <f t="shared" si="13"/>
        <v>8</v>
      </c>
      <c r="D145" s="27">
        <f>C145+B145</f>
        <v>25.7</v>
      </c>
    </row>
    <row r="146" spans="1:4">
      <c r="A146" s="26" t="s">
        <v>7</v>
      </c>
      <c r="B146" s="27">
        <f t="shared" si="13"/>
        <v>14.200000000000001</v>
      </c>
      <c r="C146" s="27">
        <f t="shared" si="13"/>
        <v>6.4</v>
      </c>
      <c r="D146" s="27">
        <f>C146+B146</f>
        <v>20.6</v>
      </c>
    </row>
    <row r="147" spans="1:4">
      <c r="A147" s="29"/>
      <c r="B147" s="21"/>
      <c r="C147" s="21"/>
      <c r="D147" s="21"/>
    </row>
    <row r="148" spans="1:4">
      <c r="A148" s="28" t="s">
        <v>26</v>
      </c>
      <c r="B148" s="21"/>
      <c r="C148" s="21"/>
      <c r="D148" s="21"/>
    </row>
    <row r="149" spans="1:4" ht="25.5">
      <c r="A149" s="23"/>
      <c r="B149" s="22" t="s">
        <v>9</v>
      </c>
      <c r="C149" s="22" t="s">
        <v>40</v>
      </c>
      <c r="D149" s="22" t="s">
        <v>16</v>
      </c>
    </row>
    <row r="150" spans="1:4">
      <c r="A150" s="26" t="s">
        <v>34</v>
      </c>
      <c r="B150" s="27">
        <f>CEILING(B142-$B$42,0.1)</f>
        <v>30.900000000000002</v>
      </c>
      <c r="C150" s="27">
        <f>CEILING(C142-$C$42,0.1)</f>
        <v>13.8</v>
      </c>
      <c r="D150" s="27">
        <f>C150+B150</f>
        <v>44.7</v>
      </c>
    </row>
    <row r="151" spans="1:4">
      <c r="A151" s="26" t="s">
        <v>31</v>
      </c>
      <c r="B151" s="27">
        <f t="shared" ref="B151:C154" si="14">CEILING(B150*0.8,0.1)</f>
        <v>24.8</v>
      </c>
      <c r="C151" s="27">
        <f t="shared" si="14"/>
        <v>11.100000000000001</v>
      </c>
      <c r="D151" s="27">
        <f>C151+B151</f>
        <v>35.900000000000006</v>
      </c>
    </row>
    <row r="152" spans="1:4">
      <c r="A152" s="26" t="s">
        <v>32</v>
      </c>
      <c r="B152" s="27">
        <f t="shared" si="14"/>
        <v>19.900000000000002</v>
      </c>
      <c r="C152" s="27">
        <f t="shared" si="14"/>
        <v>8.9</v>
      </c>
      <c r="D152" s="27">
        <f>C152+B152</f>
        <v>28.800000000000004</v>
      </c>
    </row>
    <row r="153" spans="1:4">
      <c r="A153" s="26" t="s">
        <v>33</v>
      </c>
      <c r="B153" s="27">
        <f t="shared" si="14"/>
        <v>16</v>
      </c>
      <c r="C153" s="27">
        <f t="shared" si="14"/>
        <v>7.2</v>
      </c>
      <c r="D153" s="27">
        <f>C153+B153</f>
        <v>23.2</v>
      </c>
    </row>
    <row r="154" spans="1:4">
      <c r="A154" s="26" t="s">
        <v>7</v>
      </c>
      <c r="B154" s="27">
        <f t="shared" si="14"/>
        <v>12.8</v>
      </c>
      <c r="C154" s="27">
        <f t="shared" si="14"/>
        <v>5.8000000000000007</v>
      </c>
      <c r="D154" s="27">
        <f>C154+B154</f>
        <v>18.600000000000001</v>
      </c>
    </row>
    <row r="155" spans="1:4">
      <c r="A155" s="29"/>
      <c r="B155" s="21"/>
      <c r="C155" s="21"/>
      <c r="D155" s="21"/>
    </row>
    <row r="156" spans="1:4">
      <c r="A156" s="28" t="s">
        <v>27</v>
      </c>
      <c r="B156" s="21"/>
      <c r="C156" s="21"/>
      <c r="D156" s="21"/>
    </row>
    <row r="157" spans="1:4" ht="25.5">
      <c r="A157" s="23"/>
      <c r="B157" s="22" t="s">
        <v>9</v>
      </c>
      <c r="C157" s="22" t="s">
        <v>40</v>
      </c>
      <c r="D157" s="22" t="s">
        <v>16</v>
      </c>
    </row>
    <row r="158" spans="1:4">
      <c r="A158" s="26" t="s">
        <v>34</v>
      </c>
      <c r="B158" s="27">
        <f>CEILING(B150-$B$42,0.1)</f>
        <v>27.3</v>
      </c>
      <c r="C158" s="27">
        <f>CEILING(C150-$C$42,0.1)</f>
        <v>12.3</v>
      </c>
      <c r="D158" s="27">
        <f>C158+B158</f>
        <v>39.6</v>
      </c>
    </row>
    <row r="159" spans="1:4">
      <c r="A159" s="26" t="s">
        <v>31</v>
      </c>
      <c r="B159" s="27">
        <f t="shared" ref="B159:C162" si="15">CEILING(B158*0.8,0.1)</f>
        <v>21.900000000000002</v>
      </c>
      <c r="C159" s="27">
        <f t="shared" si="15"/>
        <v>9.9</v>
      </c>
      <c r="D159" s="27">
        <f>C159+B159</f>
        <v>31.800000000000004</v>
      </c>
    </row>
    <row r="160" spans="1:4">
      <c r="A160" s="26" t="s">
        <v>32</v>
      </c>
      <c r="B160" s="27">
        <f t="shared" si="15"/>
        <v>17.600000000000001</v>
      </c>
      <c r="C160" s="27">
        <f t="shared" si="15"/>
        <v>8</v>
      </c>
      <c r="D160" s="27">
        <f>C160+B160</f>
        <v>25.6</v>
      </c>
    </row>
    <row r="161" spans="1:4">
      <c r="A161" s="26" t="s">
        <v>33</v>
      </c>
      <c r="B161" s="27">
        <f t="shared" si="15"/>
        <v>14.100000000000001</v>
      </c>
      <c r="C161" s="27">
        <f t="shared" si="15"/>
        <v>6.4</v>
      </c>
      <c r="D161" s="27">
        <f>C161+B161</f>
        <v>20.5</v>
      </c>
    </row>
    <row r="162" spans="1:4">
      <c r="A162" s="26" t="s">
        <v>7</v>
      </c>
      <c r="B162" s="27">
        <f t="shared" si="15"/>
        <v>11.3</v>
      </c>
      <c r="C162" s="27">
        <f t="shared" si="15"/>
        <v>5.2</v>
      </c>
      <c r="D162" s="27">
        <f>C162+B162</f>
        <v>16.5</v>
      </c>
    </row>
    <row r="163" spans="1:4">
      <c r="A163" s="29"/>
      <c r="B163" s="21"/>
      <c r="C163" s="21"/>
      <c r="D163" s="21"/>
    </row>
    <row r="164" spans="1:4">
      <c r="A164" s="28" t="s">
        <v>39</v>
      </c>
      <c r="B164" s="21"/>
      <c r="C164" s="21"/>
      <c r="D164" s="21"/>
    </row>
    <row r="165" spans="1:4" ht="25.5">
      <c r="A165" s="23"/>
      <c r="B165" s="22" t="s">
        <v>9</v>
      </c>
      <c r="C165" s="22" t="s">
        <v>40</v>
      </c>
      <c r="D165" s="22" t="s">
        <v>16</v>
      </c>
    </row>
    <row r="166" spans="1:4">
      <c r="A166" s="26" t="s">
        <v>34</v>
      </c>
      <c r="B166" s="27">
        <f>CEILING(B158-$B$42,0.1)</f>
        <v>23.700000000000003</v>
      </c>
      <c r="C166" s="27">
        <f>CEILING(C158-$C$42,0.1)</f>
        <v>10.8</v>
      </c>
      <c r="D166" s="27">
        <f>C166+B166</f>
        <v>34.5</v>
      </c>
    </row>
    <row r="167" spans="1:4">
      <c r="A167" s="26" t="s">
        <v>31</v>
      </c>
      <c r="B167" s="27">
        <f t="shared" ref="B167:C170" si="16">CEILING(B166*0.8,0.1)</f>
        <v>19</v>
      </c>
      <c r="C167" s="27">
        <f t="shared" si="16"/>
        <v>8.7000000000000011</v>
      </c>
      <c r="D167" s="27">
        <f>C167+B167</f>
        <v>27.700000000000003</v>
      </c>
    </row>
    <row r="168" spans="1:4">
      <c r="A168" s="26" t="s">
        <v>32</v>
      </c>
      <c r="B168" s="27">
        <f t="shared" si="16"/>
        <v>15.200000000000001</v>
      </c>
      <c r="C168" s="27">
        <f t="shared" si="16"/>
        <v>7</v>
      </c>
      <c r="D168" s="27">
        <f>C168+B168</f>
        <v>22.200000000000003</v>
      </c>
    </row>
    <row r="169" spans="1:4">
      <c r="A169" s="26" t="s">
        <v>33</v>
      </c>
      <c r="B169" s="27">
        <f t="shared" si="16"/>
        <v>12.200000000000001</v>
      </c>
      <c r="C169" s="27">
        <f t="shared" si="16"/>
        <v>5.6000000000000005</v>
      </c>
      <c r="D169" s="27">
        <f>C169+B169</f>
        <v>17.8</v>
      </c>
    </row>
    <row r="170" spans="1:4">
      <c r="A170" s="26" t="s">
        <v>7</v>
      </c>
      <c r="B170" s="27">
        <f t="shared" si="16"/>
        <v>9.8000000000000007</v>
      </c>
      <c r="C170" s="27">
        <f t="shared" si="16"/>
        <v>4.5</v>
      </c>
      <c r="D170" s="27">
        <f>C170+B170</f>
        <v>14.3</v>
      </c>
    </row>
    <row r="171" spans="1:4">
      <c r="A171" s="29"/>
      <c r="B171" s="21"/>
      <c r="C171" s="21"/>
      <c r="D171" s="21"/>
    </row>
    <row r="172" spans="1:4">
      <c r="A172" s="28" t="s">
        <v>28</v>
      </c>
      <c r="B172" s="21"/>
      <c r="C172" s="21"/>
      <c r="D172" s="21"/>
    </row>
    <row r="173" spans="1:4" ht="25.5">
      <c r="A173" s="23"/>
      <c r="B173" s="22" t="s">
        <v>9</v>
      </c>
      <c r="C173" s="22" t="s">
        <v>40</v>
      </c>
      <c r="D173" s="22" t="s">
        <v>16</v>
      </c>
    </row>
    <row r="174" spans="1:4">
      <c r="A174" s="26" t="s">
        <v>34</v>
      </c>
      <c r="B174" s="27">
        <f>CEILING(B166-$B$42,0.1)</f>
        <v>20.100000000000001</v>
      </c>
      <c r="C174" s="27">
        <f>CEILING(C166-$C$42,0.1)</f>
        <v>9.3000000000000007</v>
      </c>
      <c r="D174" s="27">
        <f>C174+B174</f>
        <v>29.400000000000002</v>
      </c>
    </row>
    <row r="175" spans="1:4">
      <c r="A175" s="26" t="s">
        <v>31</v>
      </c>
      <c r="B175" s="27">
        <f t="shared" ref="B175:C178" si="17">CEILING(B174*0.8,0.1)</f>
        <v>16.100000000000001</v>
      </c>
      <c r="C175" s="27">
        <f t="shared" si="17"/>
        <v>7.5</v>
      </c>
      <c r="D175" s="27">
        <f>C175+B175</f>
        <v>23.6</v>
      </c>
    </row>
    <row r="176" spans="1:4">
      <c r="A176" s="26" t="s">
        <v>32</v>
      </c>
      <c r="B176" s="27">
        <f t="shared" si="17"/>
        <v>12.9</v>
      </c>
      <c r="C176" s="27">
        <f t="shared" si="17"/>
        <v>6</v>
      </c>
      <c r="D176" s="27">
        <f>C176+B176</f>
        <v>18.899999999999999</v>
      </c>
    </row>
    <row r="177" spans="1:4">
      <c r="A177" s="26" t="s">
        <v>33</v>
      </c>
      <c r="B177" s="27">
        <f t="shared" si="17"/>
        <v>10.4</v>
      </c>
      <c r="C177" s="27">
        <f t="shared" si="17"/>
        <v>4.8000000000000007</v>
      </c>
      <c r="D177" s="27">
        <f>C177+B177</f>
        <v>15.200000000000001</v>
      </c>
    </row>
    <row r="178" spans="1:4">
      <c r="A178" s="26" t="s">
        <v>7</v>
      </c>
      <c r="B178" s="27">
        <f t="shared" si="17"/>
        <v>8.4</v>
      </c>
      <c r="C178" s="27">
        <f t="shared" si="17"/>
        <v>3.9000000000000004</v>
      </c>
      <c r="D178" s="27">
        <f>C178+B178</f>
        <v>12.3</v>
      </c>
    </row>
    <row r="179" spans="1:4">
      <c r="A179" s="29"/>
      <c r="B179" s="21"/>
      <c r="C179" s="21"/>
      <c r="D179" s="21"/>
    </row>
    <row r="180" spans="1:4">
      <c r="A180" s="28" t="s">
        <v>29</v>
      </c>
      <c r="B180" s="21"/>
      <c r="C180" s="21"/>
      <c r="D180" s="21"/>
    </row>
    <row r="181" spans="1:4" ht="25.5">
      <c r="A181" s="23"/>
      <c r="B181" s="22" t="s">
        <v>9</v>
      </c>
      <c r="C181" s="22" t="s">
        <v>40</v>
      </c>
      <c r="D181" s="22" t="s">
        <v>16</v>
      </c>
    </row>
    <row r="182" spans="1:4">
      <c r="A182" s="26" t="s">
        <v>34</v>
      </c>
      <c r="B182" s="27">
        <f>CEILING(B174-$B$42,0.1)</f>
        <v>16.5</v>
      </c>
      <c r="C182" s="27">
        <f>CEILING(C174-$C$42,0.1)</f>
        <v>7.8000000000000007</v>
      </c>
      <c r="D182" s="27">
        <f>C182+B182</f>
        <v>24.3</v>
      </c>
    </row>
    <row r="183" spans="1:4">
      <c r="A183" s="26" t="s">
        <v>31</v>
      </c>
      <c r="B183" s="27">
        <f t="shared" ref="B183:C186" si="18">CEILING(B182*0.8,0.1)</f>
        <v>13.200000000000001</v>
      </c>
      <c r="C183" s="27">
        <f t="shared" si="18"/>
        <v>6.3000000000000007</v>
      </c>
      <c r="D183" s="27">
        <f>C183+B183</f>
        <v>19.5</v>
      </c>
    </row>
    <row r="184" spans="1:4">
      <c r="A184" s="26" t="s">
        <v>32</v>
      </c>
      <c r="B184" s="27">
        <f t="shared" si="18"/>
        <v>10.600000000000001</v>
      </c>
      <c r="C184" s="27">
        <f t="shared" si="18"/>
        <v>5.1000000000000005</v>
      </c>
      <c r="D184" s="27">
        <f>C184+B184</f>
        <v>15.700000000000003</v>
      </c>
    </row>
    <row r="185" spans="1:4">
      <c r="A185" s="26" t="s">
        <v>33</v>
      </c>
      <c r="B185" s="27">
        <f t="shared" si="18"/>
        <v>8.5</v>
      </c>
      <c r="C185" s="27">
        <f t="shared" si="18"/>
        <v>4.1000000000000005</v>
      </c>
      <c r="D185" s="27">
        <f>C185+B185</f>
        <v>12.600000000000001</v>
      </c>
    </row>
    <row r="186" spans="1:4">
      <c r="A186" s="26" t="s">
        <v>7</v>
      </c>
      <c r="B186" s="27">
        <f t="shared" si="18"/>
        <v>6.8000000000000007</v>
      </c>
      <c r="C186" s="27">
        <f t="shared" si="18"/>
        <v>3.3000000000000003</v>
      </c>
      <c r="D186" s="27">
        <f>C186+B186</f>
        <v>10.100000000000001</v>
      </c>
    </row>
    <row r="187" spans="1:4">
      <c r="A187" s="29"/>
      <c r="B187" s="21"/>
      <c r="C187" s="21"/>
      <c r="D187" s="21"/>
    </row>
    <row r="188" spans="1:4">
      <c r="A188" s="28" t="s">
        <v>30</v>
      </c>
      <c r="B188" s="21"/>
      <c r="C188" s="21"/>
      <c r="D188" s="21"/>
    </row>
    <row r="189" spans="1:4" ht="25.5">
      <c r="A189" s="23"/>
      <c r="B189" s="22" t="s">
        <v>9</v>
      </c>
      <c r="C189" s="22" t="s">
        <v>40</v>
      </c>
      <c r="D189" s="22" t="s">
        <v>16</v>
      </c>
    </row>
    <row r="190" spans="1:4">
      <c r="A190" s="26" t="s">
        <v>34</v>
      </c>
      <c r="B190" s="27">
        <f>CEILING(B182-$B$42,0.1)</f>
        <v>12.9</v>
      </c>
      <c r="C190" s="27">
        <f>CEILING(C182-$C$42,0.1)</f>
        <v>6.3000000000000007</v>
      </c>
      <c r="D190" s="27">
        <f>C190+B190</f>
        <v>19.200000000000003</v>
      </c>
    </row>
    <row r="191" spans="1:4">
      <c r="A191" s="26" t="s">
        <v>31</v>
      </c>
      <c r="B191" s="27">
        <f t="shared" ref="B191:C194" si="19">CEILING(B190*0.8,0.1)</f>
        <v>10.4</v>
      </c>
      <c r="C191" s="27">
        <f t="shared" si="19"/>
        <v>5.1000000000000005</v>
      </c>
      <c r="D191" s="27">
        <f>C191+B191</f>
        <v>15.5</v>
      </c>
    </row>
    <row r="192" spans="1:4">
      <c r="A192" s="26" t="s">
        <v>32</v>
      </c>
      <c r="B192" s="27">
        <f t="shared" si="19"/>
        <v>8.4</v>
      </c>
      <c r="C192" s="27">
        <f t="shared" si="19"/>
        <v>4.1000000000000005</v>
      </c>
      <c r="D192" s="27">
        <f>C192+B192</f>
        <v>12.5</v>
      </c>
    </row>
    <row r="193" spans="1:4">
      <c r="A193" s="26" t="s">
        <v>33</v>
      </c>
      <c r="B193" s="27">
        <f t="shared" si="19"/>
        <v>6.8000000000000007</v>
      </c>
      <c r="C193" s="27">
        <f t="shared" si="19"/>
        <v>3.3000000000000003</v>
      </c>
      <c r="D193" s="27">
        <f>C193+B193</f>
        <v>10.100000000000001</v>
      </c>
    </row>
    <row r="194" spans="1:4">
      <c r="A194" s="26" t="s">
        <v>7</v>
      </c>
      <c r="B194" s="27">
        <f t="shared" si="19"/>
        <v>5.5</v>
      </c>
      <c r="C194" s="27">
        <f t="shared" si="19"/>
        <v>2.7</v>
      </c>
      <c r="D194" s="27">
        <f>C194+B194</f>
        <v>8.1999999999999993</v>
      </c>
    </row>
    <row r="196" spans="1:4" ht="15" customHeight="1">
      <c r="A196" s="43" t="s">
        <v>50</v>
      </c>
      <c r="B196" s="43"/>
      <c r="C196" s="43"/>
      <c r="D196" s="43"/>
    </row>
    <row r="197" spans="1:4" ht="15" customHeight="1">
      <c r="A197" s="44"/>
      <c r="B197" s="44"/>
      <c r="C197" s="44"/>
      <c r="D197" s="44"/>
    </row>
    <row r="198" spans="1:4" ht="15" customHeight="1">
      <c r="A198" s="44"/>
      <c r="B198" s="44"/>
      <c r="C198" s="44"/>
      <c r="D198" s="44"/>
    </row>
  </sheetData>
  <mergeCells count="7">
    <mergeCell ref="C19:D19"/>
    <mergeCell ref="A196:D198"/>
    <mergeCell ref="A32:D32"/>
    <mergeCell ref="A31:C31"/>
    <mergeCell ref="A28:D28"/>
    <mergeCell ref="C26:D26"/>
    <mergeCell ref="A29:D29"/>
  </mergeCells>
  <pageMargins left="0.7" right="0.7" top="0.4" bottom="0.4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Príloha 16.1a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Derevjaníková Svetlana</dc:creator>
  <cp:lastModifiedBy>MENO</cp:lastModifiedBy>
  <cp:lastPrinted>2016-01-17T10:59:38Z</cp:lastPrinted>
  <dcterms:created xsi:type="dcterms:W3CDTF">2014-01-14T09:27:23Z</dcterms:created>
  <dcterms:modified xsi:type="dcterms:W3CDTF">2016-01-17T11:01:12Z</dcterms:modified>
</cp:coreProperties>
</file>